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nghokwon/Desktop/Lab/"/>
    </mc:Choice>
  </mc:AlternateContent>
  <xr:revisionPtr revIDLastSave="0" documentId="13_ncr:1_{E1C61577-41B8-FA4F-AC23-86DBC9C61B04}" xr6:coauthVersionLast="47" xr6:coauthVersionMax="47" xr10:uidLastSave="{00000000-0000-0000-0000-000000000000}"/>
  <bookViews>
    <workbookView xWindow="0" yWindow="500" windowWidth="33600" windowHeight="19280" activeTab="1" xr2:uid="{F167968C-0496-B948-8B0F-AD6F54102453}"/>
  </bookViews>
  <sheets>
    <sheet name="Summary" sheetId="1" r:id="rId1"/>
    <sheet name="Round_Images" sheetId="4" r:id="rId2"/>
    <sheet name="Slide1&amp;2_cDNA" sheetId="2" r:id="rId3"/>
    <sheet name="Slide1&amp;2_Library" sheetId="3" r:id="rId4"/>
    <sheet name="Slide3_cDNA" sheetId="5" r:id="rId5"/>
    <sheet name="Slide3_Library" sheetId="6" r:id="rId6"/>
    <sheet name="Slide4&amp;5_cDNA" sheetId="7" r:id="rId7"/>
    <sheet name="Slide4&amp;5_Library" sheetId="8" r:id="rId8"/>
    <sheet name="Slide6&amp;7_cDNA" sheetId="9" r:id="rId9"/>
    <sheet name="Slide6&amp;7_Library" sheetId="10" r:id="rId10"/>
    <sheet name="Slide8&amp;9_cDNA" sheetId="11" r:id="rId11"/>
    <sheet name="Slide8&amp;9_Library" sheetId="12" r:id="rId12"/>
    <sheet name="Slide10&amp;11_cDNA" sheetId="13" r:id="rId13"/>
    <sheet name="Slide10&amp;11_Library" sheetId="14" r:id="rId14"/>
    <sheet name="Slide12&amp;13_cDNA" sheetId="15" r:id="rId15"/>
    <sheet name="Slide12&amp;13_Library" sheetId="16" r:id="rId16"/>
    <sheet name="Slide14&amp;15_cDNA" sheetId="18" r:id="rId17"/>
    <sheet name="Slide14&amp;15_Library" sheetId="17" r:id="rId18"/>
    <sheet name="Slide16_cDNA" sheetId="19" r:id="rId19"/>
    <sheet name="Slide16_Library" sheetId="20" r:id="rId2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Z65" i="1" l="1"/>
  <c r="Z64" i="1"/>
  <c r="Z63" i="1"/>
  <c r="Z62" i="1"/>
  <c r="Z61" i="1"/>
  <c r="Z60" i="1"/>
  <c r="Z59" i="1"/>
  <c r="Z58" i="1"/>
  <c r="Z57" i="1"/>
  <c r="Z56" i="1"/>
  <c r="Z55" i="1"/>
  <c r="Z54" i="1"/>
  <c r="Z53" i="1"/>
  <c r="Z52" i="1"/>
  <c r="Z51" i="1"/>
  <c r="Z50" i="1"/>
  <c r="Z49" i="1"/>
  <c r="Z48" i="1"/>
  <c r="Z47" i="1"/>
  <c r="Z46" i="1"/>
  <c r="Z45" i="1"/>
  <c r="Z44" i="1"/>
  <c r="Z43" i="1"/>
  <c r="Z42" i="1"/>
  <c r="Z41" i="1"/>
  <c r="Z40" i="1"/>
  <c r="Z39" i="1"/>
  <c r="Z38" i="1"/>
  <c r="P54" i="19"/>
  <c r="O54" i="19"/>
  <c r="O53" i="19"/>
  <c r="P53" i="19" s="1"/>
  <c r="O52" i="19"/>
  <c r="P52" i="19" s="1"/>
  <c r="O51" i="19"/>
  <c r="P51" i="19" s="1"/>
  <c r="P50" i="19"/>
  <c r="O50" i="19"/>
  <c r="O49" i="19"/>
  <c r="P49" i="19" s="1"/>
  <c r="O48" i="19"/>
  <c r="P48" i="19" s="1"/>
  <c r="O47" i="19"/>
  <c r="P47" i="19" s="1"/>
  <c r="P46" i="19"/>
  <c r="O46" i="19"/>
  <c r="O45" i="19"/>
  <c r="P45" i="19" s="1"/>
  <c r="O44" i="19"/>
  <c r="P44" i="19" s="1"/>
  <c r="O43" i="19"/>
  <c r="P43" i="19" s="1"/>
  <c r="O42" i="19"/>
  <c r="P42" i="19" s="1"/>
  <c r="O41" i="19"/>
  <c r="P41" i="19" s="1"/>
  <c r="O40" i="19"/>
  <c r="P40" i="19" s="1"/>
  <c r="O39" i="19"/>
  <c r="P39" i="19" s="1"/>
  <c r="P38" i="19"/>
  <c r="O38" i="19"/>
  <c r="O37" i="19"/>
  <c r="P37" i="19" s="1"/>
  <c r="O36" i="19"/>
  <c r="P36" i="19" s="1"/>
  <c r="O35" i="19"/>
  <c r="P35" i="19" s="1"/>
  <c r="O34" i="19"/>
  <c r="P34" i="19" s="1"/>
  <c r="O33" i="19"/>
  <c r="P33" i="19" s="1"/>
  <c r="O32" i="19"/>
  <c r="P32" i="19" s="1"/>
  <c r="O31" i="19"/>
  <c r="P31" i="19" s="1"/>
  <c r="P30" i="19"/>
  <c r="O30" i="19"/>
  <c r="O29" i="19"/>
  <c r="P29" i="19" s="1"/>
  <c r="O28" i="19"/>
  <c r="P28" i="19" s="1"/>
  <c r="O27" i="19"/>
  <c r="P27" i="19" s="1"/>
  <c r="O26" i="19"/>
  <c r="P26" i="19" s="1"/>
  <c r="O25" i="19"/>
  <c r="P25" i="19" s="1"/>
  <c r="O24" i="19"/>
  <c r="P24" i="19" s="1"/>
  <c r="O23" i="19"/>
  <c r="P23" i="19" s="1"/>
  <c r="P22" i="19"/>
  <c r="O22" i="19"/>
  <c r="O21" i="19"/>
  <c r="P21" i="19" s="1"/>
  <c r="O20" i="19"/>
  <c r="P20" i="19" s="1"/>
  <c r="O19" i="19"/>
  <c r="P19" i="19" s="1"/>
  <c r="P18" i="19"/>
  <c r="O18" i="19"/>
  <c r="O17" i="19"/>
  <c r="P17" i="19" s="1"/>
  <c r="O16" i="19"/>
  <c r="P16" i="19" s="1"/>
  <c r="O15" i="19"/>
  <c r="P15" i="19" s="1"/>
  <c r="N14" i="19"/>
  <c r="O14" i="19" s="1"/>
  <c r="P14" i="19" s="1"/>
  <c r="N13" i="19"/>
  <c r="O13" i="19" s="1"/>
  <c r="P13" i="19" s="1"/>
  <c r="N12" i="19"/>
  <c r="O12" i="19" s="1"/>
  <c r="P12" i="19" s="1"/>
  <c r="N11" i="19"/>
  <c r="O11" i="19" s="1"/>
  <c r="P11" i="19" s="1"/>
  <c r="O10" i="19"/>
  <c r="P10" i="19" s="1"/>
  <c r="O9" i="19"/>
  <c r="P9" i="19" s="1"/>
  <c r="O8" i="19"/>
  <c r="P8" i="19" s="1"/>
  <c r="O7" i="19"/>
  <c r="P7" i="19" s="1"/>
  <c r="O6" i="19"/>
  <c r="P6" i="19" s="1"/>
  <c r="O5" i="19"/>
  <c r="P5" i="19" s="1"/>
  <c r="O4" i="19"/>
  <c r="P4" i="19" s="1"/>
  <c r="O3" i="19"/>
  <c r="P3" i="19" s="1"/>
  <c r="T65" i="1"/>
  <c r="T64" i="1"/>
  <c r="T63" i="1"/>
  <c r="T62" i="1"/>
  <c r="T61" i="1"/>
  <c r="T60" i="1"/>
  <c r="T59" i="1"/>
  <c r="T58" i="1"/>
  <c r="T57" i="1"/>
  <c r="T56" i="1"/>
  <c r="T55" i="1"/>
  <c r="T54" i="1"/>
  <c r="M55" i="1"/>
  <c r="N55" i="1"/>
  <c r="O55" i="1" s="1"/>
  <c r="M56" i="1"/>
  <c r="N56" i="1" s="1"/>
  <c r="O56" i="1" s="1"/>
  <c r="M57" i="1"/>
  <c r="N57" i="1" s="1"/>
  <c r="O57" i="1" s="1"/>
  <c r="T53" i="1"/>
  <c r="M53" i="1"/>
  <c r="N53" i="1" s="1"/>
  <c r="O53" i="1" s="1"/>
  <c r="O54" i="18"/>
  <c r="P54" i="18" s="1"/>
  <c r="O53" i="18"/>
  <c r="P53" i="18" s="1"/>
  <c r="O52" i="18"/>
  <c r="P52" i="18" s="1"/>
  <c r="O51" i="18"/>
  <c r="P51" i="18" s="1"/>
  <c r="O50" i="18"/>
  <c r="P50" i="18" s="1"/>
  <c r="O49" i="18"/>
  <c r="P49" i="18" s="1"/>
  <c r="O48" i="18"/>
  <c r="P48" i="18" s="1"/>
  <c r="O47" i="18"/>
  <c r="P47" i="18" s="1"/>
  <c r="O46" i="18"/>
  <c r="P46" i="18" s="1"/>
  <c r="O45" i="18"/>
  <c r="P45" i="18" s="1"/>
  <c r="O44" i="18"/>
  <c r="P44" i="18" s="1"/>
  <c r="O43" i="18"/>
  <c r="P43" i="18" s="1"/>
  <c r="O42" i="18"/>
  <c r="P42" i="18" s="1"/>
  <c r="O41" i="18"/>
  <c r="P41" i="18" s="1"/>
  <c r="O40" i="18"/>
  <c r="P40" i="18" s="1"/>
  <c r="O39" i="18"/>
  <c r="P39" i="18" s="1"/>
  <c r="O38" i="18"/>
  <c r="P38" i="18" s="1"/>
  <c r="O37" i="18"/>
  <c r="P37" i="18" s="1"/>
  <c r="O36" i="18"/>
  <c r="P36" i="18" s="1"/>
  <c r="O35" i="18"/>
  <c r="P35" i="18" s="1"/>
  <c r="O34" i="18"/>
  <c r="P34" i="18" s="1"/>
  <c r="O33" i="18"/>
  <c r="P33" i="18" s="1"/>
  <c r="P32" i="18"/>
  <c r="O32" i="18"/>
  <c r="O31" i="18"/>
  <c r="P31" i="18" s="1"/>
  <c r="O30" i="18"/>
  <c r="P30" i="18" s="1"/>
  <c r="O29" i="18"/>
  <c r="P29" i="18" s="1"/>
  <c r="O28" i="18"/>
  <c r="P28" i="18" s="1"/>
  <c r="O27" i="18"/>
  <c r="P27" i="18" s="1"/>
  <c r="O26" i="18"/>
  <c r="P26" i="18" s="1"/>
  <c r="O25" i="18"/>
  <c r="P25" i="18" s="1"/>
  <c r="O24" i="18"/>
  <c r="P24" i="18" s="1"/>
  <c r="O23" i="18"/>
  <c r="P23" i="18" s="1"/>
  <c r="O22" i="18"/>
  <c r="P22" i="18" s="1"/>
  <c r="O21" i="18"/>
  <c r="P21" i="18" s="1"/>
  <c r="O20" i="18"/>
  <c r="P20" i="18" s="1"/>
  <c r="O19" i="18"/>
  <c r="P19" i="18" s="1"/>
  <c r="O18" i="18"/>
  <c r="P18" i="18" s="1"/>
  <c r="O17" i="18"/>
  <c r="P17" i="18" s="1"/>
  <c r="O16" i="18"/>
  <c r="P16" i="18" s="1"/>
  <c r="O15" i="18"/>
  <c r="P15" i="18" s="1"/>
  <c r="N14" i="18"/>
  <c r="O14" i="18" s="1"/>
  <c r="P14" i="18" s="1"/>
  <c r="N13" i="18"/>
  <c r="O13" i="18" s="1"/>
  <c r="P13" i="18" s="1"/>
  <c r="N12" i="18"/>
  <c r="O12" i="18" s="1"/>
  <c r="P12" i="18" s="1"/>
  <c r="N11" i="18"/>
  <c r="O11" i="18" s="1"/>
  <c r="P11" i="18" s="1"/>
  <c r="O10" i="18"/>
  <c r="P10" i="18" s="1"/>
  <c r="O9" i="18"/>
  <c r="P9" i="18" s="1"/>
  <c r="O8" i="18"/>
  <c r="P8" i="18" s="1"/>
  <c r="O7" i="18"/>
  <c r="P7" i="18" s="1"/>
  <c r="O6" i="18"/>
  <c r="P6" i="18" s="1"/>
  <c r="O5" i="18"/>
  <c r="P5" i="18" s="1"/>
  <c r="O4" i="18"/>
  <c r="P4" i="18" s="1"/>
  <c r="O3" i="18"/>
  <c r="P3" i="18" s="1"/>
  <c r="T52" i="1"/>
  <c r="T51" i="1"/>
  <c r="T50" i="1"/>
  <c r="T49" i="1"/>
  <c r="T48" i="1"/>
  <c r="P54" i="15"/>
  <c r="Q54" i="15" s="1"/>
  <c r="P53" i="15"/>
  <c r="Q53" i="15" s="1"/>
  <c r="P52" i="15"/>
  <c r="Q52" i="15" s="1"/>
  <c r="Q51" i="15"/>
  <c r="P51" i="15"/>
  <c r="P50" i="15"/>
  <c r="Q50" i="15" s="1"/>
  <c r="P49" i="15"/>
  <c r="Q49" i="15" s="1"/>
  <c r="P48" i="15"/>
  <c r="Q48" i="15" s="1"/>
  <c r="P47" i="15"/>
  <c r="Q47" i="15" s="1"/>
  <c r="P46" i="15"/>
  <c r="Q46" i="15" s="1"/>
  <c r="P45" i="15"/>
  <c r="Q45" i="15" s="1"/>
  <c r="P44" i="15"/>
  <c r="Q44" i="15" s="1"/>
  <c r="P43" i="15"/>
  <c r="Q43" i="15" s="1"/>
  <c r="P42" i="15"/>
  <c r="Q42" i="15" s="1"/>
  <c r="P41" i="15"/>
  <c r="Q41" i="15" s="1"/>
  <c r="P40" i="15"/>
  <c r="Q40" i="15" s="1"/>
  <c r="P39" i="15"/>
  <c r="Q39" i="15" s="1"/>
  <c r="P38" i="15"/>
  <c r="Q38" i="15" s="1"/>
  <c r="P37" i="15"/>
  <c r="Q37" i="15" s="1"/>
  <c r="P36" i="15"/>
  <c r="Q36" i="15" s="1"/>
  <c r="P35" i="15"/>
  <c r="Q35" i="15" s="1"/>
  <c r="P34" i="15"/>
  <c r="Q34" i="15" s="1"/>
  <c r="P33" i="15"/>
  <c r="Q33" i="15" s="1"/>
  <c r="P32" i="15"/>
  <c r="Q32" i="15" s="1"/>
  <c r="P31" i="15"/>
  <c r="Q31" i="15" s="1"/>
  <c r="P30" i="15"/>
  <c r="Q30" i="15" s="1"/>
  <c r="P29" i="15"/>
  <c r="Q29" i="15" s="1"/>
  <c r="P28" i="15"/>
  <c r="Q28" i="15" s="1"/>
  <c r="P27" i="15"/>
  <c r="Q27" i="15" s="1"/>
  <c r="P26" i="15"/>
  <c r="Q26" i="15" s="1"/>
  <c r="P25" i="15"/>
  <c r="Q25" i="15" s="1"/>
  <c r="P24" i="15"/>
  <c r="Q24" i="15" s="1"/>
  <c r="P23" i="15"/>
  <c r="Q23" i="15" s="1"/>
  <c r="P22" i="15"/>
  <c r="Q22" i="15" s="1"/>
  <c r="P21" i="15"/>
  <c r="Q21" i="15" s="1"/>
  <c r="P20" i="15"/>
  <c r="Q20" i="15" s="1"/>
  <c r="P19" i="15"/>
  <c r="Q19" i="15" s="1"/>
  <c r="P18" i="15"/>
  <c r="Q18" i="15" s="1"/>
  <c r="P17" i="15"/>
  <c r="Q17" i="15" s="1"/>
  <c r="P16" i="15"/>
  <c r="Q16" i="15" s="1"/>
  <c r="P15" i="15"/>
  <c r="Q15" i="15" s="1"/>
  <c r="O14" i="15"/>
  <c r="P14" i="15" s="1"/>
  <c r="Q14" i="15" s="1"/>
  <c r="O13" i="15"/>
  <c r="P13" i="15" s="1"/>
  <c r="Q13" i="15" s="1"/>
  <c r="O12" i="15"/>
  <c r="P12" i="15" s="1"/>
  <c r="Q12" i="15" s="1"/>
  <c r="O11" i="15"/>
  <c r="P11" i="15" s="1"/>
  <c r="Q11" i="15" s="1"/>
  <c r="P10" i="15"/>
  <c r="Q10" i="15" s="1"/>
  <c r="P9" i="15"/>
  <c r="Q9" i="15" s="1"/>
  <c r="P8" i="15"/>
  <c r="Q8" i="15" s="1"/>
  <c r="P7" i="15"/>
  <c r="Q7" i="15" s="1"/>
  <c r="P6" i="15"/>
  <c r="Q6" i="15" s="1"/>
  <c r="P5" i="15"/>
  <c r="Q5" i="15" s="1"/>
  <c r="P4" i="15"/>
  <c r="Q4" i="15" s="1"/>
  <c r="P3" i="15"/>
  <c r="Q3" i="15" s="1"/>
  <c r="T47" i="1"/>
  <c r="T46" i="1"/>
  <c r="T45" i="1"/>
  <c r="T44" i="1"/>
  <c r="T43" i="1"/>
  <c r="T42" i="1"/>
  <c r="T41" i="1"/>
  <c r="T40" i="1"/>
  <c r="T39" i="1"/>
  <c r="T38" i="1"/>
  <c r="P40" i="13"/>
  <c r="P41" i="13"/>
  <c r="P42" i="13"/>
  <c r="P43" i="13"/>
  <c r="P44" i="13"/>
  <c r="P45" i="13"/>
  <c r="P46" i="13"/>
  <c r="P39" i="13"/>
  <c r="O40" i="13"/>
  <c r="O41" i="13"/>
  <c r="O42" i="13"/>
  <c r="O43" i="13"/>
  <c r="O44" i="13"/>
  <c r="O45" i="13"/>
  <c r="O46" i="13"/>
  <c r="O39" i="13"/>
  <c r="O38" i="13"/>
  <c r="P38" i="13" s="1"/>
  <c r="O37" i="13"/>
  <c r="P37" i="13" s="1"/>
  <c r="O36" i="13"/>
  <c r="P36" i="13" s="1"/>
  <c r="O35" i="13"/>
  <c r="P35" i="13" s="1"/>
  <c r="O34" i="13"/>
  <c r="P34" i="13" s="1"/>
  <c r="O33" i="13"/>
  <c r="P33" i="13" s="1"/>
  <c r="O32" i="13"/>
  <c r="P32" i="13" s="1"/>
  <c r="O31" i="13"/>
  <c r="P31" i="13" s="1"/>
  <c r="O30" i="13"/>
  <c r="P30" i="13" s="1"/>
  <c r="O29" i="13"/>
  <c r="P29" i="13" s="1"/>
  <c r="O28" i="13"/>
  <c r="P28" i="13" s="1"/>
  <c r="O27" i="13"/>
  <c r="P27" i="13" s="1"/>
  <c r="O26" i="13"/>
  <c r="P26" i="13" s="1"/>
  <c r="O25" i="13"/>
  <c r="P25" i="13" s="1"/>
  <c r="O24" i="13"/>
  <c r="P24" i="13" s="1"/>
  <c r="O23" i="13"/>
  <c r="P23" i="13" s="1"/>
  <c r="O22" i="13"/>
  <c r="P22" i="13" s="1"/>
  <c r="O21" i="13"/>
  <c r="P21" i="13" s="1"/>
  <c r="O20" i="13"/>
  <c r="P20" i="13" s="1"/>
  <c r="O19" i="13"/>
  <c r="P19" i="13" s="1"/>
  <c r="O18" i="13"/>
  <c r="P18" i="13" s="1"/>
  <c r="O17" i="13"/>
  <c r="P17" i="13" s="1"/>
  <c r="O16" i="13"/>
  <c r="P16" i="13" s="1"/>
  <c r="O15" i="13"/>
  <c r="P15" i="13" s="1"/>
  <c r="N14" i="13"/>
  <c r="O14" i="13" s="1"/>
  <c r="P14" i="13" s="1"/>
  <c r="N13" i="13"/>
  <c r="O13" i="13" s="1"/>
  <c r="P13" i="13" s="1"/>
  <c r="N12" i="13"/>
  <c r="O12" i="13" s="1"/>
  <c r="P12" i="13" s="1"/>
  <c r="N11" i="13"/>
  <c r="O11" i="13" s="1"/>
  <c r="P11" i="13" s="1"/>
  <c r="O10" i="13"/>
  <c r="P10" i="13" s="1"/>
  <c r="O9" i="13"/>
  <c r="P9" i="13" s="1"/>
  <c r="O8" i="13"/>
  <c r="P8" i="13" s="1"/>
  <c r="O7" i="13"/>
  <c r="P7" i="13" s="1"/>
  <c r="O6" i="13"/>
  <c r="P6" i="13" s="1"/>
  <c r="O5" i="13"/>
  <c r="P5" i="13" s="1"/>
  <c r="O4" i="13"/>
  <c r="P4" i="13" s="1"/>
  <c r="O3" i="13"/>
  <c r="P3" i="13" s="1"/>
  <c r="M65" i="1"/>
  <c r="N65" i="1" s="1"/>
  <c r="O65" i="1" s="1"/>
  <c r="M64" i="1"/>
  <c r="N64" i="1" s="1"/>
  <c r="O64" i="1" s="1"/>
  <c r="M63" i="1"/>
  <c r="N63" i="1" s="1"/>
  <c r="O63" i="1" s="1"/>
  <c r="M62" i="1"/>
  <c r="N62" i="1" s="1"/>
  <c r="O62" i="1" s="1"/>
  <c r="M61" i="1"/>
  <c r="N61" i="1" s="1"/>
  <c r="O61" i="1" s="1"/>
  <c r="M60" i="1"/>
  <c r="N60" i="1" s="1"/>
  <c r="O60" i="1" s="1"/>
  <c r="M59" i="1"/>
  <c r="N59" i="1" s="1"/>
  <c r="O59" i="1" s="1"/>
  <c r="M58" i="1"/>
  <c r="N58" i="1" s="1"/>
  <c r="O58" i="1" s="1"/>
  <c r="M54" i="1"/>
  <c r="N54" i="1" s="1"/>
  <c r="O54" i="1" s="1"/>
  <c r="M46" i="1"/>
  <c r="N46" i="1" s="1"/>
  <c r="O46" i="1" s="1"/>
  <c r="M47" i="1"/>
  <c r="N47" i="1" s="1"/>
  <c r="O47" i="1" s="1"/>
  <c r="M48" i="1"/>
  <c r="N48" i="1" s="1"/>
  <c r="O48" i="1" s="1"/>
  <c r="M49" i="1"/>
  <c r="N49" i="1" s="1"/>
  <c r="O49" i="1" s="1"/>
  <c r="M50" i="1"/>
  <c r="N50" i="1" s="1"/>
  <c r="O50" i="1" s="1"/>
  <c r="M51" i="1"/>
  <c r="N51" i="1" s="1"/>
  <c r="O51" i="1" s="1"/>
  <c r="M52" i="1"/>
  <c r="N52" i="1" s="1"/>
  <c r="O52" i="1" s="1"/>
  <c r="M45" i="1"/>
  <c r="N45" i="1" s="1"/>
  <c r="O45" i="1" s="1"/>
  <c r="M44" i="1"/>
  <c r="N44" i="1" s="1"/>
  <c r="O44" i="1" s="1"/>
  <c r="M43" i="1"/>
  <c r="N43" i="1" s="1"/>
  <c r="O43" i="1" s="1"/>
  <c r="M42" i="1"/>
  <c r="N42" i="1" s="1"/>
  <c r="O42" i="1" s="1"/>
  <c r="M41" i="1"/>
  <c r="N41" i="1" s="1"/>
  <c r="O41" i="1" s="1"/>
  <c r="M40" i="1"/>
  <c r="N40" i="1" s="1"/>
  <c r="O40" i="1" s="1"/>
  <c r="M39" i="1"/>
  <c r="N39" i="1" s="1"/>
  <c r="O39" i="1" s="1"/>
  <c r="M38" i="1"/>
  <c r="N38" i="1" s="1"/>
  <c r="O38" i="1" s="1"/>
  <c r="Z37" i="1"/>
  <c r="Z36" i="1"/>
  <c r="Z35" i="1"/>
  <c r="Z34" i="1"/>
  <c r="Z33" i="1"/>
  <c r="Z32" i="1"/>
  <c r="Z31" i="1"/>
  <c r="Z30" i="1"/>
  <c r="Z29" i="1"/>
  <c r="Z28" i="1"/>
  <c r="Z27" i="1"/>
  <c r="Z26" i="1"/>
  <c r="Z25" i="1"/>
  <c r="Z24" i="1"/>
  <c r="Z23" i="1"/>
  <c r="Z22" i="1"/>
  <c r="Z21" i="1"/>
  <c r="Z20" i="1"/>
  <c r="Z19" i="1"/>
  <c r="Z18" i="1"/>
  <c r="Z17" i="1"/>
  <c r="Z16" i="1"/>
  <c r="Z15" i="1"/>
  <c r="Z14" i="1"/>
  <c r="O31" i="11"/>
  <c r="O30" i="11"/>
  <c r="P30" i="11" s="1"/>
  <c r="O29" i="11"/>
  <c r="P29" i="11" s="1"/>
  <c r="O28" i="11"/>
  <c r="P28" i="11" s="1"/>
  <c r="O27" i="11"/>
  <c r="P27" i="11" s="1"/>
  <c r="O26" i="11"/>
  <c r="P26" i="11" s="1"/>
  <c r="O25" i="11"/>
  <c r="P25" i="11" s="1"/>
  <c r="O24" i="11"/>
  <c r="P24" i="11" s="1"/>
  <c r="O23" i="11"/>
  <c r="P23" i="11" s="1"/>
  <c r="O30" i="9"/>
  <c r="O22" i="9"/>
  <c r="P22" i="9" s="1"/>
  <c r="O21" i="9"/>
  <c r="P21" i="9" s="1"/>
  <c r="O20" i="9"/>
  <c r="P20" i="9" s="1"/>
  <c r="O19" i="9"/>
  <c r="P19" i="9" s="1"/>
  <c r="O18" i="9"/>
  <c r="P18" i="9" s="1"/>
  <c r="O17" i="9"/>
  <c r="P17" i="9" s="1"/>
  <c r="O16" i="9"/>
  <c r="P16" i="9" s="1"/>
  <c r="O15" i="9"/>
  <c r="P15" i="9" s="1"/>
  <c r="O20" i="7"/>
  <c r="O14" i="7"/>
  <c r="P14" i="7" s="1"/>
  <c r="O13" i="7"/>
  <c r="P13" i="7" s="1"/>
  <c r="O12" i="7"/>
  <c r="P12" i="7" s="1"/>
  <c r="O11" i="7"/>
  <c r="P11" i="7" s="1"/>
  <c r="O5" i="2"/>
  <c r="N13" i="11"/>
  <c r="P31" i="11"/>
  <c r="O32" i="11"/>
  <c r="P32" i="11" s="1"/>
  <c r="O33" i="11"/>
  <c r="P33" i="11" s="1"/>
  <c r="O34" i="11"/>
  <c r="P34" i="11" s="1"/>
  <c r="O35" i="11"/>
  <c r="P35" i="11" s="1"/>
  <c r="O36" i="11"/>
  <c r="P36" i="11" s="1"/>
  <c r="O37" i="11"/>
  <c r="P37" i="11" s="1"/>
  <c r="O38" i="11"/>
  <c r="P38" i="11"/>
  <c r="O22" i="11"/>
  <c r="P22" i="11" s="1"/>
  <c r="O21" i="11"/>
  <c r="P21" i="11" s="1"/>
  <c r="O20" i="11"/>
  <c r="P20" i="11" s="1"/>
  <c r="O19" i="11"/>
  <c r="P19" i="11" s="1"/>
  <c r="O18" i="11"/>
  <c r="P18" i="11" s="1"/>
  <c r="O17" i="11"/>
  <c r="P17" i="11" s="1"/>
  <c r="O16" i="11"/>
  <c r="P16" i="11" s="1"/>
  <c r="O15" i="11"/>
  <c r="P15" i="11" s="1"/>
  <c r="N14" i="11"/>
  <c r="O14" i="11" s="1"/>
  <c r="P14" i="11" s="1"/>
  <c r="O13" i="11"/>
  <c r="P13" i="11" s="1"/>
  <c r="N12" i="11"/>
  <c r="O12" i="11" s="1"/>
  <c r="P12" i="11" s="1"/>
  <c r="N11" i="11"/>
  <c r="O11" i="11" s="1"/>
  <c r="P11" i="11" s="1"/>
  <c r="O10" i="11"/>
  <c r="P10" i="11" s="1"/>
  <c r="O9" i="11"/>
  <c r="P9" i="11" s="1"/>
  <c r="O8" i="11"/>
  <c r="P8" i="11" s="1"/>
  <c r="O7" i="11"/>
  <c r="P7" i="11" s="1"/>
  <c r="O6" i="11"/>
  <c r="P6" i="11" s="1"/>
  <c r="O5" i="11"/>
  <c r="P5" i="11" s="1"/>
  <c r="O4" i="11"/>
  <c r="P4" i="11" s="1"/>
  <c r="O3" i="11"/>
  <c r="P3" i="11" s="1"/>
  <c r="P23" i="9"/>
  <c r="P24" i="9"/>
  <c r="P25" i="9"/>
  <c r="P26" i="9"/>
  <c r="P27" i="9"/>
  <c r="P28" i="9"/>
  <c r="P29" i="9"/>
  <c r="P30" i="9"/>
  <c r="O23" i="9"/>
  <c r="O24" i="9"/>
  <c r="O25" i="9"/>
  <c r="O26" i="9"/>
  <c r="O27" i="9"/>
  <c r="O28" i="9"/>
  <c r="O29" i="9"/>
  <c r="N14" i="9"/>
  <c r="O14" i="9" s="1"/>
  <c r="P14" i="9" s="1"/>
  <c r="N13" i="9"/>
  <c r="O13" i="9" s="1"/>
  <c r="P13" i="9" s="1"/>
  <c r="O12" i="9"/>
  <c r="P12" i="9" s="1"/>
  <c r="N12" i="9"/>
  <c r="N11" i="9"/>
  <c r="O11" i="9" s="1"/>
  <c r="P11" i="9" s="1"/>
  <c r="O10" i="9"/>
  <c r="P10" i="9" s="1"/>
  <c r="O9" i="9"/>
  <c r="P9" i="9" s="1"/>
  <c r="O8" i="9"/>
  <c r="P8" i="9" s="1"/>
  <c r="O7" i="9"/>
  <c r="P7" i="9" s="1"/>
  <c r="O6" i="9"/>
  <c r="P6" i="9" s="1"/>
  <c r="O5" i="9"/>
  <c r="P5" i="9" s="1"/>
  <c r="O4" i="9"/>
  <c r="P4" i="9" s="1"/>
  <c r="O3" i="9"/>
  <c r="P3" i="9" s="1"/>
  <c r="P18" i="7"/>
  <c r="P19" i="7"/>
  <c r="P20" i="7"/>
  <c r="P21" i="7"/>
  <c r="P22" i="7"/>
  <c r="O15" i="7"/>
  <c r="P15" i="7" s="1"/>
  <c r="O16" i="7"/>
  <c r="P16" i="7" s="1"/>
  <c r="O17" i="7"/>
  <c r="P17" i="7" s="1"/>
  <c r="O18" i="7"/>
  <c r="O19" i="7"/>
  <c r="O21" i="7"/>
  <c r="O22" i="7"/>
  <c r="O10" i="7"/>
  <c r="P10" i="7" s="1"/>
  <c r="O9" i="7"/>
  <c r="P9" i="7" s="1"/>
  <c r="O8" i="7"/>
  <c r="P8" i="7" s="1"/>
  <c r="O7" i="7"/>
  <c r="P7" i="7" s="1"/>
  <c r="O6" i="7"/>
  <c r="P6" i="7" s="1"/>
  <c r="O5" i="7"/>
  <c r="P5" i="7" s="1"/>
  <c r="O4" i="7"/>
  <c r="P4" i="7" s="1"/>
  <c r="O3" i="7"/>
  <c r="P3" i="7" s="1"/>
  <c r="T37" i="1"/>
  <c r="T36" i="1"/>
  <c r="T35" i="1"/>
  <c r="T34" i="1"/>
  <c r="T33" i="1"/>
  <c r="T32" i="1"/>
  <c r="T31" i="1"/>
  <c r="T30" i="1"/>
  <c r="T29" i="1"/>
  <c r="T28" i="1"/>
  <c r="T27" i="1"/>
  <c r="T26" i="1"/>
  <c r="T25" i="1"/>
  <c r="T24" i="1"/>
  <c r="T23" i="1"/>
  <c r="T22" i="1"/>
  <c r="M37" i="1"/>
  <c r="N37" i="1" s="1"/>
  <c r="O37" i="1" s="1"/>
  <c r="M36" i="1"/>
  <c r="N36" i="1" s="1"/>
  <c r="O36" i="1" s="1"/>
  <c r="M35" i="1"/>
  <c r="N35" i="1" s="1"/>
  <c r="O35" i="1" s="1"/>
  <c r="M34" i="1"/>
  <c r="N34" i="1" s="1"/>
  <c r="O34" i="1" s="1"/>
  <c r="M33" i="1"/>
  <c r="N33" i="1" s="1"/>
  <c r="O33" i="1" s="1"/>
  <c r="M32" i="1"/>
  <c r="N32" i="1" s="1"/>
  <c r="O32" i="1" s="1"/>
  <c r="M31" i="1"/>
  <c r="N31" i="1" s="1"/>
  <c r="O31" i="1" s="1"/>
  <c r="M30" i="1"/>
  <c r="N30" i="1" s="1"/>
  <c r="O30" i="1" s="1"/>
  <c r="M29" i="1"/>
  <c r="N29" i="1" s="1"/>
  <c r="O29" i="1" s="1"/>
  <c r="M28" i="1"/>
  <c r="N28" i="1" s="1"/>
  <c r="O28" i="1" s="1"/>
  <c r="M27" i="1"/>
  <c r="N27" i="1" s="1"/>
  <c r="O27" i="1" s="1"/>
  <c r="M26" i="1"/>
  <c r="N26" i="1" s="1"/>
  <c r="O26" i="1" s="1"/>
  <c r="M25" i="1"/>
  <c r="N25" i="1" s="1"/>
  <c r="O25" i="1" s="1"/>
  <c r="M24" i="1"/>
  <c r="N24" i="1" s="1"/>
  <c r="O24" i="1" s="1"/>
  <c r="M23" i="1"/>
  <c r="N23" i="1"/>
  <c r="O23" i="1" s="1"/>
  <c r="M22" i="1"/>
  <c r="N22" i="1" s="1"/>
  <c r="O22" i="1" s="1"/>
  <c r="T21" i="1"/>
  <c r="T20" i="1"/>
  <c r="T19" i="1"/>
  <c r="T18" i="1"/>
  <c r="T17" i="1"/>
  <c r="T16" i="1"/>
  <c r="T15" i="1"/>
  <c r="T14" i="1"/>
  <c r="M21" i="1"/>
  <c r="N21" i="1" s="1"/>
  <c r="O21" i="1" s="1"/>
  <c r="M20" i="1"/>
  <c r="N20" i="1" s="1"/>
  <c r="O20" i="1" s="1"/>
  <c r="M19" i="1"/>
  <c r="N19" i="1" s="1"/>
  <c r="O19" i="1" s="1"/>
  <c r="M18" i="1"/>
  <c r="N18" i="1" s="1"/>
  <c r="O18" i="1" s="1"/>
  <c r="M17" i="1"/>
  <c r="N17" i="1" s="1"/>
  <c r="O17" i="1" s="1"/>
  <c r="M16" i="1"/>
  <c r="N16" i="1" s="1"/>
  <c r="O16" i="1" s="1"/>
  <c r="M15" i="1"/>
  <c r="N15" i="1" s="1"/>
  <c r="O15" i="1" s="1"/>
  <c r="M14" i="1"/>
  <c r="N14" i="1" s="1"/>
  <c r="O14" i="1" s="1"/>
  <c r="O14" i="5"/>
  <c r="P14" i="5" s="1"/>
  <c r="O13" i="5"/>
  <c r="P13" i="5" s="1"/>
  <c r="O12" i="5"/>
  <c r="P12" i="5" s="1"/>
  <c r="O11" i="5"/>
  <c r="P11" i="5" s="1"/>
  <c r="O10" i="5"/>
  <c r="P10" i="5" s="1"/>
  <c r="O9" i="5"/>
  <c r="P9" i="5" s="1"/>
  <c r="O8" i="5"/>
  <c r="P8" i="5" s="1"/>
  <c r="O7" i="5"/>
  <c r="P7" i="5" s="1"/>
  <c r="O6" i="5"/>
  <c r="P6" i="5" s="1"/>
  <c r="O5" i="5"/>
  <c r="P5" i="5" s="1"/>
  <c r="O4" i="5"/>
  <c r="P4" i="5" s="1"/>
  <c r="O3" i="5"/>
  <c r="P3" i="5" s="1"/>
  <c r="Z13" i="1"/>
  <c r="Z12" i="1"/>
  <c r="Z11" i="1"/>
  <c r="Z10" i="1"/>
  <c r="T13" i="1" l="1"/>
  <c r="T12" i="1"/>
  <c r="T11" i="1"/>
  <c r="T10" i="1"/>
  <c r="M13" i="1"/>
  <c r="N13" i="1" s="1"/>
  <c r="O13" i="1" s="1"/>
  <c r="M12" i="1"/>
  <c r="N12" i="1" s="1"/>
  <c r="M11" i="1"/>
  <c r="N11" i="1" s="1"/>
  <c r="O11" i="1" s="1"/>
  <c r="M10" i="1"/>
  <c r="N10" i="1" s="1"/>
  <c r="O12" i="1"/>
  <c r="O10" i="1"/>
  <c r="M3" i="1"/>
  <c r="N3" i="1" s="1"/>
  <c r="M4" i="1"/>
  <c r="N4" i="1" s="1"/>
  <c r="M5" i="1"/>
  <c r="N5" i="1" s="1"/>
  <c r="M6" i="1"/>
  <c r="N6" i="1" s="1"/>
  <c r="M7" i="1"/>
  <c r="N7" i="1" s="1"/>
  <c r="M8" i="1"/>
  <c r="N8" i="1" s="1"/>
  <c r="M9" i="1"/>
  <c r="N9" i="1" s="1"/>
  <c r="M2" i="1"/>
  <c r="N2" i="1" s="1"/>
  <c r="P6" i="2" l="1"/>
  <c r="P7" i="2"/>
  <c r="O6" i="2"/>
  <c r="O7" i="2"/>
  <c r="O8" i="2"/>
  <c r="P8" i="2" s="1"/>
  <c r="O9" i="2"/>
  <c r="P9" i="2" s="1"/>
  <c r="O10" i="2"/>
  <c r="P10" i="2" s="1"/>
  <c r="O11" i="2"/>
  <c r="P11" i="2" s="1"/>
  <c r="O12" i="2"/>
  <c r="P12" i="2" s="1"/>
  <c r="P5" i="2"/>
  <c r="Z9" i="1"/>
  <c r="T9" i="1"/>
  <c r="O9" i="1"/>
  <c r="Z8" i="1"/>
  <c r="T8" i="1"/>
  <c r="O8" i="1"/>
  <c r="Z7" i="1"/>
  <c r="T7" i="1"/>
  <c r="O7" i="1"/>
  <c r="Z6" i="1"/>
  <c r="T6" i="1"/>
  <c r="O6" i="1"/>
  <c r="Z2" i="1"/>
  <c r="T2" i="1"/>
  <c r="Z5" i="1"/>
  <c r="T5" i="1"/>
  <c r="O5" i="1"/>
  <c r="Z4" i="1"/>
  <c r="T4" i="1"/>
  <c r="O4" i="1"/>
  <c r="Z3" i="1"/>
  <c r="T3" i="1"/>
  <c r="O3" i="1"/>
  <c r="O2" i="1"/>
</calcChain>
</file>

<file path=xl/sharedStrings.xml><?xml version="1.0" encoding="utf-8"?>
<sst xmlns="http://schemas.openxmlformats.org/spreadsheetml/2006/main" count="1247" uniqueCount="353">
  <si>
    <t>Sample #</t>
  </si>
  <si>
    <t>Array #</t>
  </si>
  <si>
    <t>Ct</t>
  </si>
  <si>
    <t>cDNA Amp Cycle</t>
  </si>
  <si>
    <t>cDNA Input</t>
  </si>
  <si>
    <t>SI cycles</t>
  </si>
  <si>
    <t>Ave Frag Size [bp]</t>
  </si>
  <si>
    <t>Dilution</t>
  </si>
  <si>
    <t>index_name</t>
  </si>
  <si>
    <t>index(i7)</t>
  </si>
  <si>
    <t>index2_workflow_a(i5)</t>
  </si>
  <si>
    <t>index2_workflow_b(i5)</t>
  </si>
  <si>
    <t>% Coverage Array</t>
  </si>
  <si>
    <t>A1</t>
  </si>
  <si>
    <t>B1</t>
  </si>
  <si>
    <t>C1</t>
  </si>
  <si>
    <t>D1</t>
  </si>
  <si>
    <t>Total Volume [ul]</t>
  </si>
  <si>
    <t xml:space="preserve">Est. Read Pairs </t>
  </si>
  <si>
    <t>Experiment #</t>
  </si>
  <si>
    <t>Yes</t>
  </si>
  <si>
    <t>Br_Region</t>
  </si>
  <si>
    <t>BrNumbr</t>
  </si>
  <si>
    <t xml:space="preserve">Will be Sequenced? </t>
  </si>
  <si>
    <t xml:space="preserve">Sample </t>
  </si>
  <si>
    <t>pg/uL</t>
  </si>
  <si>
    <t>200-9000bp</t>
  </si>
  <si>
    <t>Total cDNA 
(ng)</t>
  </si>
  <si>
    <t>0.25%_ 
cDNA input
(ng)</t>
  </si>
  <si>
    <t>BrNum</t>
  </si>
  <si>
    <t>DLPFC</t>
  </si>
  <si>
    <t>V12F14-053</t>
  </si>
  <si>
    <t>V12F14-057</t>
  </si>
  <si>
    <t>SI-TT-D2</t>
  </si>
  <si>
    <t>SI-TT-E2</t>
  </si>
  <si>
    <t>SI-TT-F2</t>
  </si>
  <si>
    <t>SI-TT-G2</t>
  </si>
  <si>
    <t>SI-TT-H2</t>
  </si>
  <si>
    <t>SI-TT-A3</t>
  </si>
  <si>
    <t>SI-TT-B3</t>
  </si>
  <si>
    <t>SI-TT-C3</t>
  </si>
  <si>
    <t>1</t>
  </si>
  <si>
    <t>TTAATACGCG</t>
  </si>
  <si>
    <t>CACCTCGGGT</t>
  </si>
  <si>
    <t>ACCCGAGGTG</t>
  </si>
  <si>
    <t>ATGGAGGGAG</t>
  </si>
  <si>
    <t>ATAACCCATT</t>
  </si>
  <si>
    <t>AATGGGTTAT</t>
  </si>
  <si>
    <t>AAGGGCCGCA</t>
  </si>
  <si>
    <t>CTGATTCCTC</t>
  </si>
  <si>
    <t>GAGGAATCAG</t>
  </si>
  <si>
    <t>CATGTGGGTT</t>
  </si>
  <si>
    <t>GATTCCTTTA</t>
  </si>
  <si>
    <t>TAAAGGAATC</t>
  </si>
  <si>
    <t>TAGCATAGTG</t>
  </si>
  <si>
    <t>CGGCTCTGTC</t>
  </si>
  <si>
    <t>GACAGAGCCG</t>
  </si>
  <si>
    <t>CACTACGAAA</t>
  </si>
  <si>
    <t>TTAGACTGAT</t>
  </si>
  <si>
    <t>ATCAGTCTAA</t>
  </si>
  <si>
    <t>CACGGTGAAT</t>
  </si>
  <si>
    <t>GTTCGTCACA</t>
  </si>
  <si>
    <t>TGTGACGAAC</t>
  </si>
  <si>
    <t>ATGGCTTGTG</t>
  </si>
  <si>
    <t>GAATGTTGTG</t>
  </si>
  <si>
    <t>CACAACATTC</t>
  </si>
  <si>
    <t>1v</t>
  </si>
  <si>
    <t>2v</t>
  </si>
  <si>
    <t>3v</t>
  </si>
  <si>
    <t>4v</t>
  </si>
  <si>
    <t>5v</t>
  </si>
  <si>
    <t>6v</t>
  </si>
  <si>
    <t>7v</t>
  </si>
  <si>
    <t>8v</t>
  </si>
  <si>
    <t>shk</t>
  </si>
  <si>
    <t>9v</t>
  </si>
  <si>
    <t>Experimenter</t>
  </si>
  <si>
    <t>Round 1</t>
  </si>
  <si>
    <t>Agilent [cDNA] pg/ul</t>
  </si>
  <si>
    <t>Final [cDNA] pg/ul</t>
  </si>
  <si>
    <t>Agilent [Lib] pg/ul</t>
  </si>
  <si>
    <t>Final [lib] pg/ul</t>
  </si>
  <si>
    <t>Slide #</t>
  </si>
  <si>
    <t>Dilution Factor</t>
  </si>
  <si>
    <t>Total cDNA ng yield</t>
  </si>
  <si>
    <t>10v</t>
  </si>
  <si>
    <t>11v</t>
  </si>
  <si>
    <t>12v</t>
  </si>
  <si>
    <t>SI-TT-C5</t>
  </si>
  <si>
    <t>SI-TT-D5</t>
  </si>
  <si>
    <t>SI-TT-E5</t>
  </si>
  <si>
    <t>SI-TT-F5</t>
  </si>
  <si>
    <t>TCCGTTGGAT</t>
  </si>
  <si>
    <t>ACGTTCTCGC</t>
  </si>
  <si>
    <t>GCGAGAACGT</t>
  </si>
  <si>
    <t>TGGTTCGGGT</t>
  </si>
  <si>
    <t>GTGGCAGGAG</t>
  </si>
  <si>
    <t>CTCCTGCCAC</t>
  </si>
  <si>
    <t>CGCGGTAGGT</t>
  </si>
  <si>
    <t>CAGGATGTTG</t>
  </si>
  <si>
    <t>CAACATCCTG</t>
  </si>
  <si>
    <t>CGGCTGGATG</t>
  </si>
  <si>
    <t>TGATAAGCAC</t>
  </si>
  <si>
    <t>GTGCTTATCA</t>
  </si>
  <si>
    <t>13v</t>
  </si>
  <si>
    <t>14v</t>
  </si>
  <si>
    <t>15v</t>
  </si>
  <si>
    <t>16v</t>
  </si>
  <si>
    <t>17v</t>
  </si>
  <si>
    <t>18v</t>
  </si>
  <si>
    <t>19v</t>
  </si>
  <si>
    <t>20v</t>
  </si>
  <si>
    <t>21v</t>
  </si>
  <si>
    <t>22v</t>
  </si>
  <si>
    <t>23v</t>
  </si>
  <si>
    <t>24v</t>
  </si>
  <si>
    <t>25v</t>
  </si>
  <si>
    <t>26v</t>
  </si>
  <si>
    <t>27v</t>
  </si>
  <si>
    <t>28v</t>
  </si>
  <si>
    <t>V12D07-334</t>
  </si>
  <si>
    <t>V13M06-279</t>
  </si>
  <si>
    <t>V13M06-280</t>
  </si>
  <si>
    <t>V13M06-281</t>
  </si>
  <si>
    <t>V13M06-282</t>
  </si>
  <si>
    <t>07102023_VSPG_SCZ_PNN_Slide4</t>
  </si>
  <si>
    <t>07112023_VSPG_SCZ_PNN_Slide5</t>
  </si>
  <si>
    <t>29v</t>
  </si>
  <si>
    <t>30v</t>
  </si>
  <si>
    <t>31v</t>
  </si>
  <si>
    <t>32v</t>
  </si>
  <si>
    <t>33v</t>
  </si>
  <si>
    <t>34v</t>
  </si>
  <si>
    <t>35v</t>
  </si>
  <si>
    <t>36v</t>
  </si>
  <si>
    <t>07172023_VSPG_SCZ_PNN_Slide6</t>
  </si>
  <si>
    <t>07182023_VSPG_SCZ_PNN_Slide7</t>
  </si>
  <si>
    <t>07252023_VSPG_SCZ_PNN_Slide8</t>
  </si>
  <si>
    <t>07262023_VSPG_SCZ_PNN_Slide9</t>
  </si>
  <si>
    <t>V13F27-293</t>
  </si>
  <si>
    <t>V13F27-294</t>
  </si>
  <si>
    <t>SI-TT-H11</t>
  </si>
  <si>
    <t>SI-TT-B12</t>
  </si>
  <si>
    <t>SI-TT-C12</t>
  </si>
  <si>
    <t>SI-TT-D12</t>
  </si>
  <si>
    <t>SI-TT-E12</t>
  </si>
  <si>
    <t>SI-TT-F12</t>
  </si>
  <si>
    <t>SI-TT-G12</t>
  </si>
  <si>
    <t>SI-TT-H12</t>
  </si>
  <si>
    <t>SI-TT-F9</t>
  </si>
  <si>
    <t>SI-TT-G9</t>
  </si>
  <si>
    <t>SI-TT-H9</t>
  </si>
  <si>
    <t>SI-TT-B10</t>
  </si>
  <si>
    <t>SI-TT-C10</t>
  </si>
  <si>
    <t>SI-TT-D10</t>
  </si>
  <si>
    <t>SI-TT-E10</t>
  </si>
  <si>
    <t>SI-TT-F10</t>
  </si>
  <si>
    <t>S</t>
  </si>
  <si>
    <t>Round2 (Slide3)</t>
  </si>
  <si>
    <t>Slide 4</t>
  </si>
  <si>
    <t>GTCCCATCAA</t>
  </si>
  <si>
    <t>CGAACGTGAC</t>
  </si>
  <si>
    <t>GTCACGTTCG</t>
  </si>
  <si>
    <t>CCGGAGGAAG</t>
  </si>
  <si>
    <t>TGCGGATGTT</t>
  </si>
  <si>
    <t>AACATCCGCA</t>
  </si>
  <si>
    <t>AGAACTTAGA</t>
  </si>
  <si>
    <t>CGAGTCCTTT</t>
  </si>
  <si>
    <t>AAAGGACTCG</t>
  </si>
  <si>
    <t>GCCCGATGGA</t>
  </si>
  <si>
    <t>AATCGTCTAG</t>
  </si>
  <si>
    <t>CTAGACGATT</t>
  </si>
  <si>
    <t>AGAATGGTTT</t>
  </si>
  <si>
    <t>GAGGGTGGGA</t>
  </si>
  <si>
    <t>TCCCACCCTC</t>
  </si>
  <si>
    <t>ATGCGAATGG</t>
  </si>
  <si>
    <t>ACAAGTGTCG</t>
  </si>
  <si>
    <t>CGACACTTGT</t>
  </si>
  <si>
    <t>CACAATCCCA</t>
  </si>
  <si>
    <t>ATATCCACAA</t>
  </si>
  <si>
    <t>TTGTGGATAT</t>
  </si>
  <si>
    <t>CCGGCAACTG</t>
  </si>
  <si>
    <t>CGGTTTAACA</t>
  </si>
  <si>
    <t>TGTTAAACCG</t>
  </si>
  <si>
    <t>ACAATCGATC</t>
  </si>
  <si>
    <t>TGACGGAATG</t>
  </si>
  <si>
    <t>CATTCCGTCA</t>
  </si>
  <si>
    <t>CGTCAAGGGC</t>
  </si>
  <si>
    <t>TAGGTCACTC</t>
  </si>
  <si>
    <t>GAGTGACCTA</t>
  </si>
  <si>
    <t>TCGTCAAGAT</t>
  </si>
  <si>
    <t>GCAACTCAGG</t>
  </si>
  <si>
    <t>CCTGAGTTGC</t>
  </si>
  <si>
    <t>GAATTGGTTA</t>
  </si>
  <si>
    <t>ACTCTAGTAG</t>
  </si>
  <si>
    <t>CTACTAGAGT</t>
  </si>
  <si>
    <t>CGTCCACCTG</t>
  </si>
  <si>
    <t>CATTCATGAC</t>
  </si>
  <si>
    <t>GTCATGAATG</t>
  </si>
  <si>
    <t>GAGACGCACG</t>
  </si>
  <si>
    <t>CTATGAACAT</t>
  </si>
  <si>
    <t>ATGTTCATAG</t>
  </si>
  <si>
    <t>CTTGCATAAA</t>
  </si>
  <si>
    <t>ATCAGGGCTT</t>
  </si>
  <si>
    <t>AAGCCCTGAT</t>
  </si>
  <si>
    <t>TGATGATTCA</t>
  </si>
  <si>
    <t>GTAGGAGTCG</t>
  </si>
  <si>
    <t>CGACTCCTAC</t>
  </si>
  <si>
    <t>Slide 5</t>
  </si>
  <si>
    <t>Slide 6</t>
  </si>
  <si>
    <t>Slide 7</t>
  </si>
  <si>
    <t xml:space="preserve">Slide 8 </t>
  </si>
  <si>
    <t>Slide 9</t>
  </si>
  <si>
    <t>08142022_VIF_SCZ_PNN_1stRound_Slide1</t>
  </si>
  <si>
    <t>08142022_VIF_SCZ_PNN_1stRound_Slide2</t>
  </si>
  <si>
    <t xml:space="preserve">05312023_VIF_SCZ_PNN_2ndRound_Slide3 </t>
  </si>
  <si>
    <t>08292023_VSPG_SCZ_PNN_Slide10</t>
  </si>
  <si>
    <t>08302023_VSPG_SCZ_PNN_Slide11</t>
  </si>
  <si>
    <t>09052023_VSPG_SCZ_PNN_Slide12</t>
  </si>
  <si>
    <t>09062023_VSPG_SCZ_PNN_Slide13</t>
  </si>
  <si>
    <t>09112023_VSPG_SCZ_PNN_Slide14</t>
  </si>
  <si>
    <t>09132023_VSPG_SCZ_PNN_Slide15</t>
  </si>
  <si>
    <t>09192023_VSPG_SCZ_PNN_Slide16</t>
  </si>
  <si>
    <t>37v</t>
  </si>
  <si>
    <t>38v</t>
  </si>
  <si>
    <t>39v</t>
  </si>
  <si>
    <t>40v</t>
  </si>
  <si>
    <t>41v</t>
  </si>
  <si>
    <t>42v</t>
  </si>
  <si>
    <t>43v</t>
  </si>
  <si>
    <t>44v</t>
  </si>
  <si>
    <t>45v</t>
  </si>
  <si>
    <t>46v</t>
  </si>
  <si>
    <t>47v</t>
  </si>
  <si>
    <t>48v</t>
  </si>
  <si>
    <t>49v</t>
  </si>
  <si>
    <t>50v</t>
  </si>
  <si>
    <t>51v</t>
  </si>
  <si>
    <t>52v</t>
  </si>
  <si>
    <t>53v</t>
  </si>
  <si>
    <t>54v</t>
  </si>
  <si>
    <t>55v</t>
  </si>
  <si>
    <t>56v</t>
  </si>
  <si>
    <t>57v</t>
  </si>
  <si>
    <t>58v</t>
  </si>
  <si>
    <t>59v</t>
  </si>
  <si>
    <t>60v</t>
  </si>
  <si>
    <t>61v</t>
  </si>
  <si>
    <t>62v</t>
  </si>
  <si>
    <t>63v</t>
  </si>
  <si>
    <t>64v</t>
  </si>
  <si>
    <t>V13F27-295</t>
  </si>
  <si>
    <t>V13F27-296</t>
  </si>
  <si>
    <t>V13M06-340</t>
  </si>
  <si>
    <t>V13M06-342</t>
  </si>
  <si>
    <t>V13M06-343</t>
  </si>
  <si>
    <t>V13M06-344</t>
  </si>
  <si>
    <t>V13F27-336</t>
  </si>
  <si>
    <t>SI-TT-E7</t>
  </si>
  <si>
    <t>SI-TT-F7</t>
  </si>
  <si>
    <t>SI-TT-G7</t>
  </si>
  <si>
    <t>SI-TT-H7</t>
  </si>
  <si>
    <t>SI-TT-A8</t>
  </si>
  <si>
    <t>SI-TT-B8</t>
  </si>
  <si>
    <t>SI-TT-C8</t>
  </si>
  <si>
    <t>SI-TT-D8</t>
  </si>
  <si>
    <t>SI-TT-G11</t>
  </si>
  <si>
    <t>SI-TT-A11</t>
  </si>
  <si>
    <t>SI-TT-B11</t>
  </si>
  <si>
    <t>SI-TT-C11</t>
  </si>
  <si>
    <t>SI-TT-D11</t>
  </si>
  <si>
    <t>SI-TT-E11</t>
  </si>
  <si>
    <t>SI-TT-F11</t>
  </si>
  <si>
    <t>SI-TT-G8</t>
  </si>
  <si>
    <t>SI-TT-H8</t>
  </si>
  <si>
    <t>SI-TT-A9</t>
  </si>
  <si>
    <t>SI-TT-B9</t>
  </si>
  <si>
    <t>SI-TT-C9</t>
  </si>
  <si>
    <t>SI-TT-D9</t>
  </si>
  <si>
    <t>SI-TT-E9</t>
  </si>
  <si>
    <t>Slide 10 (Colors swapped by mistake)</t>
  </si>
  <si>
    <t>Slide 11 (Colors swapped by mistake)</t>
  </si>
  <si>
    <t xml:space="preserve">Slide 12 </t>
  </si>
  <si>
    <t xml:space="preserve">Slide 13 </t>
  </si>
  <si>
    <t xml:space="preserve">Slide 14 </t>
  </si>
  <si>
    <t xml:space="preserve">Slide 15 </t>
  </si>
  <si>
    <t xml:space="preserve">Slide 16 </t>
  </si>
  <si>
    <t>GTCCTTCGGC</t>
  </si>
  <si>
    <t>TCATGCACAG</t>
  </si>
  <si>
    <t>CTGTGCATGA</t>
  </si>
  <si>
    <t>AATGTATCCA</t>
  </si>
  <si>
    <t>AATGAGCTTA</t>
  </si>
  <si>
    <t>TAAGCTCATT</t>
  </si>
  <si>
    <t>GTTTCACGAT</t>
  </si>
  <si>
    <t>TTCGGCCAAA</t>
  </si>
  <si>
    <t>TTTGGCCGAA</t>
  </si>
  <si>
    <t>ACCTCGAGCT</t>
  </si>
  <si>
    <t>TGTGTTCGAT</t>
  </si>
  <si>
    <t>ATCGAACACA</t>
  </si>
  <si>
    <t>CGAAGTATAC</t>
  </si>
  <si>
    <t>GAACTTGGAG</t>
  </si>
  <si>
    <t>CTCCAAGTTC</t>
  </si>
  <si>
    <t>GCACTGAGAA</t>
  </si>
  <si>
    <t>TATGCGTGAA</t>
  </si>
  <si>
    <t>TTCACGCATA</t>
  </si>
  <si>
    <t>GCTACAAAGC</t>
  </si>
  <si>
    <t>CACGTGCCCT</t>
  </si>
  <si>
    <t>AGGGCACGTG</t>
  </si>
  <si>
    <t>CGCTGAAATC</t>
  </si>
  <si>
    <t>AGGTGTCTGC</t>
  </si>
  <si>
    <t>GCAGACACCT</t>
  </si>
  <si>
    <t>TAAGCAACTG</t>
  </si>
  <si>
    <t>CTATACTCAA</t>
  </si>
  <si>
    <t>TTGAGTATAG</t>
  </si>
  <si>
    <t>ATAAGGATAC</t>
  </si>
  <si>
    <t>ATAGATAGGG</t>
  </si>
  <si>
    <t>CCCTATCTAT</t>
  </si>
  <si>
    <t>AAGTGGAGAG</t>
  </si>
  <si>
    <t>TTCCTGTTAC</t>
  </si>
  <si>
    <t>GTAACAGGAA</t>
  </si>
  <si>
    <t>TATTGAGGCA</t>
  </si>
  <si>
    <t>CAGGTAAGTG</t>
  </si>
  <si>
    <t>CACTTACCTG</t>
  </si>
  <si>
    <t>TATCAGCCTA</t>
  </si>
  <si>
    <t>GTTTCGTCCT</t>
  </si>
  <si>
    <t>AGGACGAAAC</t>
  </si>
  <si>
    <t>TGGTCCCAAG</t>
  </si>
  <si>
    <t>CCTCTGGCGT</t>
  </si>
  <si>
    <t>ACGCCAGAGG</t>
  </si>
  <si>
    <t>TGTCCCAACG</t>
  </si>
  <si>
    <t>TCGATGTCCA</t>
  </si>
  <si>
    <t>TGGACATCGA</t>
  </si>
  <si>
    <t>CGGAACCCAA</t>
  </si>
  <si>
    <t>GATTCGAGGA</t>
  </si>
  <si>
    <t>TCCTCGAATC</t>
  </si>
  <si>
    <t>TCTTACTTGC</t>
  </si>
  <si>
    <t>TGACCTCTAG</t>
  </si>
  <si>
    <t>CTAGAGGTCA</t>
  </si>
  <si>
    <t>ATGGGTGAAA</t>
  </si>
  <si>
    <t>CTTGGGAATT</t>
  </si>
  <si>
    <t>AATTCCCAAG</t>
  </si>
  <si>
    <t>CGAATATTCG</t>
  </si>
  <si>
    <t>CTGGAAGCAA</t>
  </si>
  <si>
    <t>TTGCTTCCAG</t>
  </si>
  <si>
    <t>TCCGGGACAA</t>
  </si>
  <si>
    <t>GTGAATGCCA</t>
  </si>
  <si>
    <t>TGGCATTCAC</t>
  </si>
  <si>
    <t>TTCACACCTT</t>
  </si>
  <si>
    <t>TAGTGTACAC</t>
  </si>
  <si>
    <t>GTGTACACTA</t>
  </si>
  <si>
    <t>GATAACCTGC</t>
  </si>
  <si>
    <t>CATTAGAAAC</t>
  </si>
  <si>
    <t>GTTTCTAATG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</si>
</sst>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rgb="FF000000"/>
      <name val="Helvetica Neue"/>
      <family val="2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0" tint="-0.14999847407452621"/>
      <name val="Calibri"/>
      <family val="2"/>
      <scheme val="minor"/>
    </font>
    <font>
      <sz val="12"/>
      <color theme="1"/>
      <name val="Calibri"/>
      <family val="2"/>
    </font>
    <font>
      <sz val="12"/>
      <color theme="1"/>
      <name val="Calibri (Body)"/>
    </font>
    <font>
      <sz val="12"/>
      <color theme="0" tint="-0.14999847407452621"/>
      <name val="Calibri (Body)"/>
    </font>
    <font>
      <sz val="12"/>
      <color rgb="FF1D1C1D"/>
      <name val="Calibri"/>
      <family val="2"/>
    </font>
    <font>
      <sz val="12"/>
      <color theme="0" tint="-0.14999847407452621"/>
      <name val="Calibri"/>
      <family val="2"/>
    </font>
    <font>
      <sz val="12"/>
      <color rgb="FF000000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47">
    <xf numFmtId="0" fontId="0" fillId="0" borderId="0" xfId="0"/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1" xfId="0" applyBorder="1"/>
    <xf numFmtId="20" fontId="0" fillId="0" borderId="1" xfId="0" quotePrefix="1" applyNumberFormat="1" applyBorder="1" applyAlignment="1">
      <alignment horizontal="center" vertical="center"/>
    </xf>
    <xf numFmtId="0" fontId="0" fillId="0" borderId="1" xfId="0" quotePrefix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/>
    </xf>
    <xf numFmtId="20" fontId="5" fillId="0" borderId="1" xfId="0" quotePrefix="1" applyNumberFormat="1" applyFont="1" applyBorder="1" applyAlignment="1">
      <alignment horizontal="center" vertical="center"/>
    </xf>
    <xf numFmtId="2" fontId="5" fillId="0" borderId="1" xfId="0" applyNumberFormat="1" applyFont="1" applyBorder="1" applyAlignment="1">
      <alignment horizontal="center"/>
    </xf>
    <xf numFmtId="0" fontId="5" fillId="0" borderId="1" xfId="0" quotePrefix="1" applyFont="1" applyBorder="1" applyAlignment="1">
      <alignment horizontal="center" vertical="center"/>
    </xf>
    <xf numFmtId="0" fontId="1" fillId="0" borderId="1" xfId="0" applyFont="1" applyBorder="1" applyAlignment="1">
      <alignment horizontal="center"/>
    </xf>
    <xf numFmtId="14" fontId="0" fillId="2" borderId="1" xfId="0" applyNumberFormat="1" applyFill="1" applyBorder="1" applyAlignment="1">
      <alignment horizontal="center" vertical="center"/>
    </xf>
    <xf numFmtId="0" fontId="0" fillId="2" borderId="1" xfId="0" applyFill="1" applyBorder="1" applyAlignment="1">
      <alignment horizontal="center"/>
    </xf>
    <xf numFmtId="2" fontId="0" fillId="2" borderId="1" xfId="0" applyNumberFormat="1" applyFill="1" applyBorder="1" applyAlignment="1">
      <alignment horizontal="center"/>
    </xf>
    <xf numFmtId="1" fontId="0" fillId="2" borderId="1" xfId="0" applyNumberFormat="1" applyFill="1" applyBorder="1" applyAlignment="1">
      <alignment horizontal="center"/>
    </xf>
    <xf numFmtId="3" fontId="0" fillId="2" borderId="1" xfId="0" applyNumberFormat="1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14" fontId="4" fillId="2" borderId="1" xfId="0" applyNumberFormat="1" applyFont="1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14" fontId="4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1" fillId="0" borderId="1" xfId="0" applyFont="1" applyBorder="1" applyAlignment="1">
      <alignment horizontal="center" wrapText="1"/>
    </xf>
    <xf numFmtId="2" fontId="0" fillId="0" borderId="1" xfId="0" quotePrefix="1" applyNumberFormat="1" applyBorder="1" applyAlignment="1">
      <alignment horizontal="center" vertical="center"/>
    </xf>
    <xf numFmtId="2" fontId="5" fillId="0" borderId="1" xfId="0" quotePrefix="1" applyNumberFormat="1" applyFont="1" applyBorder="1" applyAlignment="1">
      <alignment horizontal="center" vertical="center"/>
    </xf>
    <xf numFmtId="0" fontId="7" fillId="0" borderId="1" xfId="0" applyFont="1" applyBorder="1" applyAlignment="1">
      <alignment horizontal="center"/>
    </xf>
    <xf numFmtId="2" fontId="7" fillId="0" borderId="1" xfId="0" quotePrefix="1" applyNumberFormat="1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2" fontId="8" fillId="0" borderId="1" xfId="0" quotePrefix="1" applyNumberFormat="1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/>
    </xf>
    <xf numFmtId="0" fontId="11" fillId="0" borderId="1" xfId="0" applyFont="1" applyBorder="1" applyAlignment="1">
      <alignment horizontal="center"/>
    </xf>
    <xf numFmtId="0" fontId="11" fillId="2" borderId="1" xfId="0" applyFon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203201</xdr:colOff>
      <xdr:row>23</xdr:row>
      <xdr:rowOff>48480</xdr:rowOff>
    </xdr:from>
    <xdr:to>
      <xdr:col>3</xdr:col>
      <xdr:colOff>80041</xdr:colOff>
      <xdr:row>25</xdr:row>
      <xdr:rowOff>119153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9923862-3BDF-EE4F-920B-E56B2715D39F}"/>
            </a:ext>
          </a:extLst>
        </xdr:cNvPr>
        <xdr:cNvSpPr txBox="1"/>
      </xdr:nvSpPr>
      <xdr:spPr>
        <a:xfrm>
          <a:off x="1879601" y="4722080"/>
          <a:ext cx="715040" cy="47707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A1</a:t>
          </a:r>
        </a:p>
      </xdr:txBody>
    </xdr:sp>
    <xdr:clientData/>
  </xdr:twoCellAnchor>
  <xdr:twoCellAnchor>
    <xdr:from>
      <xdr:col>2</xdr:col>
      <xdr:colOff>203201</xdr:colOff>
      <xdr:row>37</xdr:row>
      <xdr:rowOff>137379</xdr:rowOff>
    </xdr:from>
    <xdr:to>
      <xdr:col>3</xdr:col>
      <xdr:colOff>80041</xdr:colOff>
      <xdr:row>40</xdr:row>
      <xdr:rowOff>1308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E9FB211-4EAD-014D-B521-03B04875E3E3}"/>
            </a:ext>
          </a:extLst>
        </xdr:cNvPr>
        <xdr:cNvSpPr txBox="1"/>
      </xdr:nvSpPr>
      <xdr:spPr>
        <a:xfrm>
          <a:off x="1879601" y="7655779"/>
          <a:ext cx="715040" cy="47352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B1</a:t>
          </a:r>
        </a:p>
      </xdr:txBody>
    </xdr:sp>
    <xdr:clientData/>
  </xdr:twoCellAnchor>
  <xdr:twoCellAnchor>
    <xdr:from>
      <xdr:col>2</xdr:col>
      <xdr:colOff>209994</xdr:colOff>
      <xdr:row>53</xdr:row>
      <xdr:rowOff>156029</xdr:rowOff>
    </xdr:from>
    <xdr:to>
      <xdr:col>3</xdr:col>
      <xdr:colOff>86834</xdr:colOff>
      <xdr:row>56</xdr:row>
      <xdr:rowOff>19959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29C18A6C-94B2-DB43-B2D5-FF407AC6F617}"/>
            </a:ext>
          </a:extLst>
        </xdr:cNvPr>
        <xdr:cNvSpPr txBox="1"/>
      </xdr:nvSpPr>
      <xdr:spPr>
        <a:xfrm>
          <a:off x="1886394" y="10925629"/>
          <a:ext cx="715040" cy="473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C1</a:t>
          </a:r>
        </a:p>
      </xdr:txBody>
    </xdr:sp>
    <xdr:clientData/>
  </xdr:twoCellAnchor>
  <xdr:twoCellAnchor>
    <xdr:from>
      <xdr:col>2</xdr:col>
      <xdr:colOff>203201</xdr:colOff>
      <xdr:row>67</xdr:row>
      <xdr:rowOff>124679</xdr:rowOff>
    </xdr:from>
    <xdr:to>
      <xdr:col>3</xdr:col>
      <xdr:colOff>80041</xdr:colOff>
      <xdr:row>69</xdr:row>
      <xdr:rowOff>191809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68832FB-49FC-D645-B98C-6BB83175023C}"/>
            </a:ext>
          </a:extLst>
        </xdr:cNvPr>
        <xdr:cNvSpPr txBox="1"/>
      </xdr:nvSpPr>
      <xdr:spPr>
        <a:xfrm>
          <a:off x="1879601" y="13739079"/>
          <a:ext cx="715040" cy="4735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/>
            <a:t>D1</a:t>
          </a:r>
        </a:p>
      </xdr:txBody>
    </xdr:sp>
    <xdr:clientData/>
  </xdr:twoCellAnchor>
  <xdr:twoCellAnchor editAs="oneCell">
    <xdr:from>
      <xdr:col>57</xdr:col>
      <xdr:colOff>793750</xdr:colOff>
      <xdr:row>7</xdr:row>
      <xdr:rowOff>31749</xdr:rowOff>
    </xdr:from>
    <xdr:to>
      <xdr:col>62</xdr:col>
      <xdr:colOff>698500</xdr:colOff>
      <xdr:row>87</xdr:row>
      <xdr:rowOff>113924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15E53AA-6B77-6A7B-9C92-C1A47449C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688250" y="1365249"/>
          <a:ext cx="4032250" cy="15322175"/>
        </a:xfrm>
        <a:prstGeom prst="rect">
          <a:avLst/>
        </a:prstGeom>
      </xdr:spPr>
    </xdr:pic>
    <xdr:clientData/>
  </xdr:twoCellAnchor>
  <xdr:twoCellAnchor editAs="oneCell">
    <xdr:from>
      <xdr:col>63</xdr:col>
      <xdr:colOff>31750</xdr:colOff>
      <xdr:row>7</xdr:row>
      <xdr:rowOff>-1</xdr:rowOff>
    </xdr:from>
    <xdr:to>
      <xdr:col>67</xdr:col>
      <xdr:colOff>698500</xdr:colOff>
      <xdr:row>87</xdr:row>
      <xdr:rowOff>151008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6729BF4-5F72-368C-7BB7-29B7FA9A7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879250" y="1333499"/>
          <a:ext cx="3968750" cy="15391009"/>
        </a:xfrm>
        <a:prstGeom prst="rect">
          <a:avLst/>
        </a:prstGeom>
      </xdr:spPr>
    </xdr:pic>
    <xdr:clientData/>
  </xdr:twoCellAnchor>
  <xdr:twoCellAnchor editAs="oneCell">
    <xdr:from>
      <xdr:col>72</xdr:col>
      <xdr:colOff>762000</xdr:colOff>
      <xdr:row>7</xdr:row>
      <xdr:rowOff>31750</xdr:rowOff>
    </xdr:from>
    <xdr:to>
      <xdr:col>77</xdr:col>
      <xdr:colOff>545762</xdr:colOff>
      <xdr:row>87</xdr:row>
      <xdr:rowOff>158750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F8B67DA-A1BE-CE15-E1FF-0C496F499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8039000" y="1365250"/>
          <a:ext cx="3911262" cy="153670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7</xdr:row>
      <xdr:rowOff>0</xdr:rowOff>
    </xdr:from>
    <xdr:to>
      <xdr:col>83</xdr:col>
      <xdr:colOff>60414</xdr:colOff>
      <xdr:row>87</xdr:row>
      <xdr:rowOff>63500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94CAA65-0824-0CF8-7F9A-AAE2D1E7F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230000" y="1333500"/>
          <a:ext cx="4187914" cy="15303500"/>
        </a:xfrm>
        <a:prstGeom prst="rect">
          <a:avLst/>
        </a:prstGeom>
      </xdr:spPr>
    </xdr:pic>
    <xdr:clientData/>
  </xdr:twoCellAnchor>
  <xdr:twoCellAnchor editAs="oneCell">
    <xdr:from>
      <xdr:col>68</xdr:col>
      <xdr:colOff>31750</xdr:colOff>
      <xdr:row>7</xdr:row>
      <xdr:rowOff>31750</xdr:rowOff>
    </xdr:from>
    <xdr:to>
      <xdr:col>72</xdr:col>
      <xdr:colOff>669842</xdr:colOff>
      <xdr:row>88</xdr:row>
      <xdr:rowOff>31750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DDEA6DC-FC8B-72DC-2297-34AAB3AB2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006750" y="1365250"/>
          <a:ext cx="3940092" cy="15430500"/>
        </a:xfrm>
        <a:prstGeom prst="rect">
          <a:avLst/>
        </a:prstGeom>
      </xdr:spPr>
    </xdr:pic>
    <xdr:clientData/>
  </xdr:twoCellAnchor>
  <xdr:twoCellAnchor editAs="oneCell">
    <xdr:from>
      <xdr:col>83</xdr:col>
      <xdr:colOff>254000</xdr:colOff>
      <xdr:row>7</xdr:row>
      <xdr:rowOff>0</xdr:rowOff>
    </xdr:from>
    <xdr:to>
      <xdr:col>88</xdr:col>
      <xdr:colOff>95250</xdr:colOff>
      <xdr:row>86</xdr:row>
      <xdr:rowOff>179872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6105ADF-4169-C8DB-B1D5-914B7F729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611500" y="1333500"/>
          <a:ext cx="3968750" cy="15229372"/>
        </a:xfrm>
        <a:prstGeom prst="rect">
          <a:avLst/>
        </a:prstGeom>
      </xdr:spPr>
    </xdr:pic>
    <xdr:clientData/>
  </xdr:twoCellAnchor>
  <xdr:twoCellAnchor editAs="oneCell">
    <xdr:from>
      <xdr:col>88</xdr:col>
      <xdr:colOff>285750</xdr:colOff>
      <xdr:row>7</xdr:row>
      <xdr:rowOff>31749</xdr:rowOff>
    </xdr:from>
    <xdr:to>
      <xdr:col>92</xdr:col>
      <xdr:colOff>666750</xdr:colOff>
      <xdr:row>87</xdr:row>
      <xdr:rowOff>58070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5E870EB-5F2D-8119-767B-9F89245FA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770750" y="1365249"/>
          <a:ext cx="3683000" cy="15266321"/>
        </a:xfrm>
        <a:prstGeom prst="rect">
          <a:avLst/>
        </a:prstGeom>
      </xdr:spPr>
    </xdr:pic>
    <xdr:clientData/>
  </xdr:twoCellAnchor>
  <xdr:twoCellAnchor editAs="oneCell">
    <xdr:from>
      <xdr:col>88</xdr:col>
      <xdr:colOff>368710</xdr:colOff>
      <xdr:row>88</xdr:row>
      <xdr:rowOff>40968</xdr:rowOff>
    </xdr:from>
    <xdr:to>
      <xdr:col>93</xdr:col>
      <xdr:colOff>40968</xdr:colOff>
      <xdr:row>142</xdr:row>
      <xdr:rowOff>99259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27F5DB6-D1BF-F558-1956-F7D73ACBB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0800000">
          <a:off x="70341613" y="18066774"/>
          <a:ext cx="3769032" cy="11119582"/>
        </a:xfrm>
        <a:prstGeom prst="rect">
          <a:avLst/>
        </a:prstGeom>
      </xdr:spPr>
    </xdr:pic>
    <xdr:clientData/>
  </xdr:twoCellAnchor>
  <xdr:twoCellAnchor editAs="oneCell">
    <xdr:from>
      <xdr:col>83</xdr:col>
      <xdr:colOff>327740</xdr:colOff>
      <xdr:row>88</xdr:row>
      <xdr:rowOff>1</xdr:rowOff>
    </xdr:from>
    <xdr:to>
      <xdr:col>87</xdr:col>
      <xdr:colOff>737418</xdr:colOff>
      <xdr:row>142</xdr:row>
      <xdr:rowOff>65452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2AFBEBA-B96C-C1A9-CEB1-22F781189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0800000">
          <a:off x="66203869" y="18025807"/>
          <a:ext cx="3687097" cy="11126742"/>
        </a:xfrm>
        <a:prstGeom prst="rect">
          <a:avLst/>
        </a:prstGeom>
      </xdr:spPr>
    </xdr:pic>
    <xdr:clientData/>
  </xdr:twoCellAnchor>
  <xdr:twoCellAnchor editAs="oneCell">
    <xdr:from>
      <xdr:col>78</xdr:col>
      <xdr:colOff>327740</xdr:colOff>
      <xdr:row>87</xdr:row>
      <xdr:rowOff>122902</xdr:rowOff>
    </xdr:from>
    <xdr:to>
      <xdr:col>82</xdr:col>
      <xdr:colOff>783864</xdr:colOff>
      <xdr:row>142</xdr:row>
      <xdr:rowOff>122903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8A9D09A-ACD8-72DC-F41F-7EA472133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0800000">
          <a:off x="62107095" y="17943870"/>
          <a:ext cx="3733543" cy="11266130"/>
        </a:xfrm>
        <a:prstGeom prst="rect">
          <a:avLst/>
        </a:prstGeom>
      </xdr:spPr>
    </xdr:pic>
    <xdr:clientData/>
  </xdr:twoCellAnchor>
  <xdr:twoCellAnchor editAs="oneCell">
    <xdr:from>
      <xdr:col>73</xdr:col>
      <xdr:colOff>0</xdr:colOff>
      <xdr:row>88</xdr:row>
      <xdr:rowOff>81936</xdr:rowOff>
    </xdr:from>
    <xdr:to>
      <xdr:col>77</xdr:col>
      <xdr:colOff>573549</xdr:colOff>
      <xdr:row>141</xdr:row>
      <xdr:rowOff>201591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F1AE08B-5C61-8306-47AC-FA8210DEC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0800000">
          <a:off x="57682581" y="18107742"/>
          <a:ext cx="3850968" cy="10976107"/>
        </a:xfrm>
        <a:prstGeom prst="rect">
          <a:avLst/>
        </a:prstGeom>
      </xdr:spPr>
    </xdr:pic>
    <xdr:clientData/>
  </xdr:twoCellAnchor>
  <xdr:twoCellAnchor editAs="oneCell">
    <xdr:from>
      <xdr:col>68</xdr:col>
      <xdr:colOff>122903</xdr:colOff>
      <xdr:row>88</xdr:row>
      <xdr:rowOff>122903</xdr:rowOff>
    </xdr:from>
    <xdr:to>
      <xdr:col>72</xdr:col>
      <xdr:colOff>409676</xdr:colOff>
      <xdr:row>141</xdr:row>
      <xdr:rowOff>124806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B1A30AD-8721-7439-6D66-33C52FFD2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0800000">
          <a:off x="53708709" y="18148709"/>
          <a:ext cx="3564193" cy="10858355"/>
        </a:xfrm>
        <a:prstGeom prst="rect">
          <a:avLst/>
        </a:prstGeom>
      </xdr:spPr>
    </xdr:pic>
    <xdr:clientData/>
  </xdr:twoCellAnchor>
  <xdr:twoCellAnchor editAs="oneCell">
    <xdr:from>
      <xdr:col>63</xdr:col>
      <xdr:colOff>40967</xdr:colOff>
      <xdr:row>88</xdr:row>
      <xdr:rowOff>163870</xdr:rowOff>
    </xdr:from>
    <xdr:to>
      <xdr:col>67</xdr:col>
      <xdr:colOff>491612</xdr:colOff>
      <xdr:row>142</xdr:row>
      <xdr:rowOff>80700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A6F4C7E-48BB-D6A3-254F-D3A1EC38D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10800000">
          <a:off x="49529999" y="18189676"/>
          <a:ext cx="3728065" cy="10978121"/>
        </a:xfrm>
        <a:prstGeom prst="rect">
          <a:avLst/>
        </a:prstGeom>
      </xdr:spPr>
    </xdr:pic>
    <xdr:clientData/>
  </xdr:twoCellAnchor>
  <xdr:twoCellAnchor editAs="oneCell">
    <xdr:from>
      <xdr:col>57</xdr:col>
      <xdr:colOff>778386</xdr:colOff>
      <xdr:row>89</xdr:row>
      <xdr:rowOff>40967</xdr:rowOff>
    </xdr:from>
    <xdr:to>
      <xdr:col>62</xdr:col>
      <xdr:colOff>761769</xdr:colOff>
      <xdr:row>142</xdr:row>
      <xdr:rowOff>40968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E234C44-3688-A726-1305-0C1C87EF1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0800000">
          <a:off x="45351289" y="18271612"/>
          <a:ext cx="4080157" cy="1085645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266700</xdr:colOff>
      <xdr:row>38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B6D373-C3E0-5074-37EE-323AA7A6E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96200" cy="7874000"/>
        </a:xfrm>
        <a:prstGeom prst="rect">
          <a:avLst/>
        </a:prstGeom>
      </xdr:spPr>
    </xdr:pic>
    <xdr:clientData/>
  </xdr:twoCellAnchor>
  <xdr:twoCellAnchor>
    <xdr:from>
      <xdr:col>1</xdr:col>
      <xdr:colOff>279400</xdr:colOff>
      <xdr:row>19</xdr:row>
      <xdr:rowOff>152400</xdr:rowOff>
    </xdr:from>
    <xdr:to>
      <xdr:col>2</xdr:col>
      <xdr:colOff>596900</xdr:colOff>
      <xdr:row>25</xdr:row>
      <xdr:rowOff>38100</xdr:rowOff>
    </xdr:to>
    <xdr:sp macro="" textlink="">
      <xdr:nvSpPr>
        <xdr:cNvPr id="3" name="&quot;No&quot; Symbol 2">
          <a:extLst>
            <a:ext uri="{FF2B5EF4-FFF2-40B4-BE49-F238E27FC236}">
              <a16:creationId xmlns:a16="http://schemas.microsoft.com/office/drawing/2014/main" id="{2D1E0B8E-F5A9-B848-94D7-4526ED9394B8}"/>
            </a:ext>
          </a:extLst>
        </xdr:cNvPr>
        <xdr:cNvSpPr/>
      </xdr:nvSpPr>
      <xdr:spPr>
        <a:xfrm>
          <a:off x="1104900" y="40132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39</xdr:row>
      <xdr:rowOff>149440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B6B6EBD-A026-6B57-5985-47B7EDC5A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807424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812800</xdr:colOff>
      <xdr:row>42</xdr:row>
      <xdr:rowOff>61010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E9693B7-D92E-DD59-7A1A-FD0340E46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591300" cy="8595410"/>
        </a:xfrm>
        <a:prstGeom prst="rect">
          <a:avLst/>
        </a:prstGeom>
      </xdr:spPr>
    </xdr:pic>
    <xdr:clientData/>
  </xdr:twoCellAnchor>
  <xdr:twoCellAnchor>
    <xdr:from>
      <xdr:col>6</xdr:col>
      <xdr:colOff>127000</xdr:colOff>
      <xdr:row>29</xdr:row>
      <xdr:rowOff>88900</xdr:rowOff>
    </xdr:from>
    <xdr:to>
      <xdr:col>7</xdr:col>
      <xdr:colOff>444500</xdr:colOff>
      <xdr:row>34</xdr:row>
      <xdr:rowOff>177800</xdr:rowOff>
    </xdr:to>
    <xdr:sp macro="" textlink="">
      <xdr:nvSpPr>
        <xdr:cNvPr id="3" name="&quot;No&quot; Symbol 2">
          <a:extLst>
            <a:ext uri="{FF2B5EF4-FFF2-40B4-BE49-F238E27FC236}">
              <a16:creationId xmlns:a16="http://schemas.microsoft.com/office/drawing/2014/main" id="{8604B164-BE6C-F94B-AFD2-90AE7CB98953}"/>
            </a:ext>
          </a:extLst>
        </xdr:cNvPr>
        <xdr:cNvSpPr/>
      </xdr:nvSpPr>
      <xdr:spPr>
        <a:xfrm>
          <a:off x="5080000" y="59817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558800</xdr:colOff>
      <xdr:row>34</xdr:row>
      <xdr:rowOff>165100</xdr:rowOff>
    </xdr:from>
    <xdr:to>
      <xdr:col>2</xdr:col>
      <xdr:colOff>50800</xdr:colOff>
      <xdr:row>40</xdr:row>
      <xdr:rowOff>50800</xdr:rowOff>
    </xdr:to>
    <xdr:sp macro="" textlink="">
      <xdr:nvSpPr>
        <xdr:cNvPr id="4" name="&quot;No&quot; Symbol 3">
          <a:extLst>
            <a:ext uri="{FF2B5EF4-FFF2-40B4-BE49-F238E27FC236}">
              <a16:creationId xmlns:a16="http://schemas.microsoft.com/office/drawing/2014/main" id="{2CE28B07-CE3D-0341-95F6-F5C0A9A5DA1C}"/>
            </a:ext>
          </a:extLst>
        </xdr:cNvPr>
        <xdr:cNvSpPr/>
      </xdr:nvSpPr>
      <xdr:spPr>
        <a:xfrm>
          <a:off x="558800" y="70739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203200</xdr:colOff>
      <xdr:row>34</xdr:row>
      <xdr:rowOff>177800</xdr:rowOff>
    </xdr:from>
    <xdr:to>
      <xdr:col>4</xdr:col>
      <xdr:colOff>520700</xdr:colOff>
      <xdr:row>40</xdr:row>
      <xdr:rowOff>63500</xdr:rowOff>
    </xdr:to>
    <xdr:sp macro="" textlink="">
      <xdr:nvSpPr>
        <xdr:cNvPr id="5" name="&quot;No&quot; Symbol 4">
          <a:extLst>
            <a:ext uri="{FF2B5EF4-FFF2-40B4-BE49-F238E27FC236}">
              <a16:creationId xmlns:a16="http://schemas.microsoft.com/office/drawing/2014/main" id="{ADE5B14B-A41C-7246-AAE4-20E503B043E6}"/>
            </a:ext>
          </a:extLst>
        </xdr:cNvPr>
        <xdr:cNvSpPr/>
      </xdr:nvSpPr>
      <xdr:spPr>
        <a:xfrm>
          <a:off x="2679700" y="70866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622300</xdr:colOff>
      <xdr:row>51</xdr:row>
      <xdr:rowOff>183524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40F2DD-5F9F-0B76-41FD-96A959D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051800" cy="10546724"/>
        </a:xfrm>
        <a:prstGeom prst="rect">
          <a:avLst/>
        </a:prstGeom>
      </xdr:spPr>
    </xdr:pic>
    <xdr:clientData/>
  </xdr:twoCellAnchor>
  <xdr:twoCellAnchor>
    <xdr:from>
      <xdr:col>7</xdr:col>
      <xdr:colOff>381000</xdr:colOff>
      <xdr:row>36</xdr:row>
      <xdr:rowOff>139700</xdr:rowOff>
    </xdr:from>
    <xdr:to>
      <xdr:col>8</xdr:col>
      <xdr:colOff>698500</xdr:colOff>
      <xdr:row>42</xdr:row>
      <xdr:rowOff>25400</xdr:rowOff>
    </xdr:to>
    <xdr:sp macro="" textlink="">
      <xdr:nvSpPr>
        <xdr:cNvPr id="3" name="&quot;No&quot; Symbol 2">
          <a:extLst>
            <a:ext uri="{FF2B5EF4-FFF2-40B4-BE49-F238E27FC236}">
              <a16:creationId xmlns:a16="http://schemas.microsoft.com/office/drawing/2014/main" id="{15E1D954-AC04-3C4E-AF1D-A1BB2C36BDEC}"/>
            </a:ext>
          </a:extLst>
        </xdr:cNvPr>
        <xdr:cNvSpPr/>
      </xdr:nvSpPr>
      <xdr:spPr>
        <a:xfrm>
          <a:off x="6159500" y="74549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0</xdr:colOff>
      <xdr:row>43</xdr:row>
      <xdr:rowOff>190500</xdr:rowOff>
    </xdr:from>
    <xdr:to>
      <xdr:col>2</xdr:col>
      <xdr:colOff>317500</xdr:colOff>
      <xdr:row>49</xdr:row>
      <xdr:rowOff>76200</xdr:rowOff>
    </xdr:to>
    <xdr:sp macro="" textlink="">
      <xdr:nvSpPr>
        <xdr:cNvPr id="4" name="&quot;No&quot; Symbol 3">
          <a:extLst>
            <a:ext uri="{FF2B5EF4-FFF2-40B4-BE49-F238E27FC236}">
              <a16:creationId xmlns:a16="http://schemas.microsoft.com/office/drawing/2014/main" id="{8388E6AF-3C02-C84F-8C50-9D626AA25F8F}"/>
            </a:ext>
          </a:extLst>
        </xdr:cNvPr>
        <xdr:cNvSpPr/>
      </xdr:nvSpPr>
      <xdr:spPr>
        <a:xfrm>
          <a:off x="825500" y="89281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190500</xdr:colOff>
      <xdr:row>43</xdr:row>
      <xdr:rowOff>165100</xdr:rowOff>
    </xdr:from>
    <xdr:to>
      <xdr:col>5</xdr:col>
      <xdr:colOff>508000</xdr:colOff>
      <xdr:row>49</xdr:row>
      <xdr:rowOff>50800</xdr:rowOff>
    </xdr:to>
    <xdr:sp macro="" textlink="">
      <xdr:nvSpPr>
        <xdr:cNvPr id="5" name="&quot;No&quot; Symbol 4">
          <a:extLst>
            <a:ext uri="{FF2B5EF4-FFF2-40B4-BE49-F238E27FC236}">
              <a16:creationId xmlns:a16="http://schemas.microsoft.com/office/drawing/2014/main" id="{59AF8C53-5D4C-EA40-90B4-B550EFD818BD}"/>
            </a:ext>
          </a:extLst>
        </xdr:cNvPr>
        <xdr:cNvSpPr/>
      </xdr:nvSpPr>
      <xdr:spPr>
        <a:xfrm>
          <a:off x="3492500" y="89027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635000</xdr:colOff>
      <xdr:row>53</xdr:row>
      <xdr:rowOff>2688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B12955-5B1B-791E-F40D-6AA9C4B20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064500" cy="1077228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444500</xdr:colOff>
      <xdr:row>46</xdr:row>
      <xdr:rowOff>182344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96EA06-0C9B-9414-48AD-8FAD30546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699500" cy="952954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609600</xdr:colOff>
      <xdr:row>38</xdr:row>
      <xdr:rowOff>151918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67914D-3A04-FD4D-8FE0-C969BE52E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213600" cy="787351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44</xdr:row>
      <xdr:rowOff>94672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4924965-CDCA-A60E-4204-7A9638112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255000" cy="903547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36</xdr:row>
      <xdr:rowOff>174336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EDD053E-0A96-8CAC-85A4-EC41B19BC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255000" cy="748953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773896</xdr:colOff>
      <xdr:row>36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3CE2BF-EAD6-C1FF-A80C-9951D498F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203396" cy="74803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812800</xdr:colOff>
      <xdr:row>44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5EF6D40-6BFA-6CCD-D540-F6C0BE028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16800" cy="9563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152400</xdr:colOff>
      <xdr:row>49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E60137-E0DD-6292-AD70-548F2D818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581900" cy="10020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34</xdr:row>
      <xdr:rowOff>26446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FC3E01-33FD-FEF0-F890-B64BC3F7F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693524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76200</xdr:colOff>
      <xdr:row>34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AF1905-AE5B-6579-FC97-95BB05F9A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505700" cy="7061200"/>
        </a:xfrm>
        <a:prstGeom prst="rect">
          <a:avLst/>
        </a:prstGeom>
      </xdr:spPr>
    </xdr:pic>
    <xdr:clientData/>
  </xdr:twoCellAnchor>
  <xdr:twoCellAnchor>
    <xdr:from>
      <xdr:col>2</xdr:col>
      <xdr:colOff>698500</xdr:colOff>
      <xdr:row>12</xdr:row>
      <xdr:rowOff>38100</xdr:rowOff>
    </xdr:from>
    <xdr:to>
      <xdr:col>4</xdr:col>
      <xdr:colOff>190500</xdr:colOff>
      <xdr:row>17</xdr:row>
      <xdr:rowOff>127000</xdr:rowOff>
    </xdr:to>
    <xdr:sp macro="" textlink="">
      <xdr:nvSpPr>
        <xdr:cNvPr id="3" name="&quot;No&quot; Symbol 2">
          <a:extLst>
            <a:ext uri="{FF2B5EF4-FFF2-40B4-BE49-F238E27FC236}">
              <a16:creationId xmlns:a16="http://schemas.microsoft.com/office/drawing/2014/main" id="{EBAF1C5C-3AE8-E417-2006-3B78ADDC4BAF}"/>
            </a:ext>
          </a:extLst>
        </xdr:cNvPr>
        <xdr:cNvSpPr/>
      </xdr:nvSpPr>
      <xdr:spPr>
        <a:xfrm>
          <a:off x="2349500" y="2476500"/>
          <a:ext cx="1143000" cy="1104900"/>
        </a:xfrm>
        <a:prstGeom prst="noSmoking">
          <a:avLst>
            <a:gd name="adj" fmla="val 6092"/>
          </a:avLst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39</xdr:row>
      <xdr:rowOff>174957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85E494-B386-79CA-8C33-33C84B64F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809975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38</xdr:row>
      <xdr:rowOff>183851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353671-B752-7E1A-549D-0FCBDF9AF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790545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39</xdr:row>
      <xdr:rowOff>97650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02AA72-E6E0-047C-1CBE-BF13ABBA8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80224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39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A70459-7537-97C1-0E1B-98BE62AA0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72400" cy="8039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40CC9-EBA1-CA4F-88C8-75767F28852D}">
  <sheetPr>
    <pageSetUpPr fitToPage="1"/>
  </sheetPr>
  <dimension ref="A1:AA65"/>
  <sheetViews>
    <sheetView zoomScale="87" zoomScaleNormal="60" workbookViewId="0">
      <selection activeCell="P22" sqref="P11:P22"/>
    </sheetView>
  </sheetViews>
  <sheetFormatPr baseColWidth="10" defaultRowHeight="16" x14ac:dyDescent="0.2"/>
  <cols>
    <col min="1" max="1" width="41.83203125" style="7" bestFit="1" customWidth="1"/>
    <col min="2" max="2" width="12.33203125" style="7" bestFit="1" customWidth="1"/>
    <col min="3" max="3" width="8.83203125" style="7" bestFit="1" customWidth="1"/>
    <col min="4" max="4" width="8.83203125" style="7" customWidth="1"/>
    <col min="5" max="5" width="10.6640625" style="7" bestFit="1" customWidth="1"/>
    <col min="6" max="6" width="12.33203125" style="7" bestFit="1" customWidth="1"/>
    <col min="7" max="7" width="7.1640625" style="7" bestFit="1" customWidth="1"/>
    <col min="8" max="8" width="18" style="7" bestFit="1" customWidth="1"/>
    <col min="9" max="9" width="6.5" style="7" customWidth="1"/>
    <col min="10" max="10" width="15" style="7" bestFit="1" customWidth="1"/>
    <col min="11" max="11" width="18.83203125" style="7" bestFit="1" customWidth="1"/>
    <col min="12" max="12" width="12" style="7" customWidth="1"/>
    <col min="13" max="13" width="16.6640625" style="7" bestFit="1" customWidth="1"/>
    <col min="14" max="14" width="13" style="7" bestFit="1" customWidth="1"/>
    <col min="15" max="15" width="10.5" style="7" bestFit="1" customWidth="1"/>
    <col min="16" max="16" width="8.1640625" style="7" bestFit="1" customWidth="1"/>
    <col min="17" max="17" width="16.33203125" style="7" bestFit="1" customWidth="1"/>
    <col min="18" max="18" width="18.1640625" style="7" bestFit="1" customWidth="1"/>
    <col min="19" max="19" width="10.83203125" style="7"/>
    <col min="20" max="20" width="16.33203125" style="7" bestFit="1" customWidth="1"/>
    <col min="21" max="21" width="11.33203125" style="7" bestFit="1" customWidth="1"/>
    <col min="22" max="22" width="13.6640625" style="7" bestFit="1" customWidth="1"/>
    <col min="23" max="24" width="20.5" style="7" bestFit="1" customWidth="1"/>
    <col min="25" max="25" width="15.83203125" style="7" bestFit="1" customWidth="1"/>
    <col min="26" max="26" width="13.33203125" style="7" bestFit="1" customWidth="1"/>
    <col min="27" max="27" width="15.5" style="7" bestFit="1" customWidth="1"/>
    <col min="28" max="16384" width="10.83203125" style="7"/>
  </cols>
  <sheetData>
    <row r="1" spans="1:27" ht="15" customHeight="1" x14ac:dyDescent="0.2">
      <c r="A1" s="13" t="s">
        <v>19</v>
      </c>
      <c r="B1" s="13" t="s">
        <v>76</v>
      </c>
      <c r="C1" s="13" t="s">
        <v>0</v>
      </c>
      <c r="D1" s="13" t="s">
        <v>22</v>
      </c>
      <c r="E1" s="13" t="s">
        <v>21</v>
      </c>
      <c r="F1" s="13" t="s">
        <v>82</v>
      </c>
      <c r="G1" s="13" t="s">
        <v>1</v>
      </c>
      <c r="H1" s="13" t="s">
        <v>23</v>
      </c>
      <c r="I1" s="13" t="s">
        <v>2</v>
      </c>
      <c r="J1" s="13" t="s">
        <v>3</v>
      </c>
      <c r="K1" s="13" t="s">
        <v>78</v>
      </c>
      <c r="L1" s="13" t="s">
        <v>83</v>
      </c>
      <c r="M1" s="13" t="s">
        <v>79</v>
      </c>
      <c r="N1" s="13" t="s">
        <v>84</v>
      </c>
      <c r="O1" s="13" t="s">
        <v>4</v>
      </c>
      <c r="P1" s="13" t="s">
        <v>5</v>
      </c>
      <c r="Q1" s="13" t="s">
        <v>6</v>
      </c>
      <c r="R1" s="13" t="s">
        <v>80</v>
      </c>
      <c r="S1" s="13" t="s">
        <v>83</v>
      </c>
      <c r="T1" s="13" t="s">
        <v>81</v>
      </c>
      <c r="U1" s="13" t="s">
        <v>8</v>
      </c>
      <c r="V1" s="13" t="s">
        <v>9</v>
      </c>
      <c r="W1" s="13" t="s">
        <v>10</v>
      </c>
      <c r="X1" s="13" t="s">
        <v>11</v>
      </c>
      <c r="Y1" s="13" t="s">
        <v>12</v>
      </c>
      <c r="Z1" s="13" t="s">
        <v>18</v>
      </c>
      <c r="AA1" s="27" t="s">
        <v>17</v>
      </c>
    </row>
    <row r="2" spans="1:27" x14ac:dyDescent="0.2">
      <c r="A2" s="14" t="s">
        <v>213</v>
      </c>
      <c r="B2" s="14" t="s">
        <v>74</v>
      </c>
      <c r="C2" s="15" t="s">
        <v>66</v>
      </c>
      <c r="D2" s="15">
        <v>2719</v>
      </c>
      <c r="E2" s="15" t="s">
        <v>30</v>
      </c>
      <c r="F2" s="15" t="s">
        <v>31</v>
      </c>
      <c r="G2" s="15" t="s">
        <v>13</v>
      </c>
      <c r="H2" s="15" t="s">
        <v>20</v>
      </c>
      <c r="I2" s="16">
        <v>14.31</v>
      </c>
      <c r="J2" s="17">
        <v>14</v>
      </c>
      <c r="K2" s="16">
        <v>2099.77</v>
      </c>
      <c r="L2" s="17">
        <v>1</v>
      </c>
      <c r="M2" s="16">
        <f>K2*L2</f>
        <v>2099.77</v>
      </c>
      <c r="N2" s="16">
        <f>M2*40/1000</f>
        <v>83.990800000000007</v>
      </c>
      <c r="O2" s="16">
        <f>N2*0.25</f>
        <v>20.997700000000002</v>
      </c>
      <c r="P2" s="15">
        <v>17</v>
      </c>
      <c r="Q2" s="18">
        <v>459</v>
      </c>
      <c r="R2" s="16">
        <v>2319.39</v>
      </c>
      <c r="S2" s="18">
        <v>12</v>
      </c>
      <c r="T2" s="16">
        <f>R2*S2</f>
        <v>27832.68</v>
      </c>
      <c r="U2" s="26" t="s">
        <v>33</v>
      </c>
      <c r="V2" s="19" t="s">
        <v>42</v>
      </c>
      <c r="W2" s="19" t="s">
        <v>43</v>
      </c>
      <c r="X2" s="19" t="s">
        <v>44</v>
      </c>
      <c r="Y2" s="15">
        <v>100</v>
      </c>
      <c r="Z2" s="15">
        <f>((Y2/100)*5000*50000)</f>
        <v>250000000</v>
      </c>
      <c r="AA2" s="15">
        <v>40</v>
      </c>
    </row>
    <row r="3" spans="1:27" x14ac:dyDescent="0.2">
      <c r="A3" s="14" t="s">
        <v>213</v>
      </c>
      <c r="B3" s="14" t="s">
        <v>74</v>
      </c>
      <c r="C3" s="15" t="s">
        <v>67</v>
      </c>
      <c r="D3" s="15">
        <v>3942</v>
      </c>
      <c r="E3" s="15" t="s">
        <v>30</v>
      </c>
      <c r="F3" s="15" t="s">
        <v>31</v>
      </c>
      <c r="G3" s="15" t="s">
        <v>14</v>
      </c>
      <c r="H3" s="15" t="s">
        <v>20</v>
      </c>
      <c r="I3" s="16">
        <v>13.8</v>
      </c>
      <c r="J3" s="17">
        <v>14</v>
      </c>
      <c r="K3" s="16">
        <v>3321.34</v>
      </c>
      <c r="L3" s="17">
        <v>1</v>
      </c>
      <c r="M3" s="16">
        <f t="shared" ref="M3:M27" si="0">K3*L3</f>
        <v>3321.34</v>
      </c>
      <c r="N3" s="16">
        <f>M3*40/1000</f>
        <v>132.8536</v>
      </c>
      <c r="O3" s="16">
        <f t="shared" ref="O3:O5" si="1">N3*0.25</f>
        <v>33.2134</v>
      </c>
      <c r="P3" s="15">
        <v>17</v>
      </c>
      <c r="Q3" s="15">
        <v>443</v>
      </c>
      <c r="R3" s="16">
        <v>3413.54</v>
      </c>
      <c r="S3" s="18">
        <v>12</v>
      </c>
      <c r="T3" s="16">
        <f t="shared" ref="T3:T5" si="2">R3*S3</f>
        <v>40962.479999999996</v>
      </c>
      <c r="U3" s="26" t="s">
        <v>34</v>
      </c>
      <c r="V3" s="19" t="s">
        <v>45</v>
      </c>
      <c r="W3" s="19" t="s">
        <v>46</v>
      </c>
      <c r="X3" s="19" t="s">
        <v>47</v>
      </c>
      <c r="Y3" s="15">
        <v>90</v>
      </c>
      <c r="Z3" s="15">
        <f>(Y3/100)*5000*50000</f>
        <v>225000000</v>
      </c>
      <c r="AA3" s="15">
        <v>40</v>
      </c>
    </row>
    <row r="4" spans="1:27" x14ac:dyDescent="0.2">
      <c r="A4" s="14" t="s">
        <v>213</v>
      </c>
      <c r="B4" s="20" t="s">
        <v>74</v>
      </c>
      <c r="C4" s="15" t="s">
        <v>68</v>
      </c>
      <c r="D4" s="15">
        <v>5182</v>
      </c>
      <c r="E4" s="15" t="s">
        <v>30</v>
      </c>
      <c r="F4" s="15" t="s">
        <v>31</v>
      </c>
      <c r="G4" s="15" t="s">
        <v>15</v>
      </c>
      <c r="H4" s="15" t="s">
        <v>20</v>
      </c>
      <c r="I4" s="16">
        <v>14.2</v>
      </c>
      <c r="J4" s="17">
        <v>14</v>
      </c>
      <c r="K4" s="16">
        <v>3090.33</v>
      </c>
      <c r="L4" s="17">
        <v>1</v>
      </c>
      <c r="M4" s="16">
        <f t="shared" si="0"/>
        <v>3090.33</v>
      </c>
      <c r="N4" s="16">
        <f t="shared" ref="N4:N65" si="3">M4*40/1000</f>
        <v>123.61319999999999</v>
      </c>
      <c r="O4" s="16">
        <f t="shared" si="1"/>
        <v>30.903299999999998</v>
      </c>
      <c r="P4" s="15">
        <v>17</v>
      </c>
      <c r="Q4" s="15">
        <v>452</v>
      </c>
      <c r="R4" s="16">
        <v>2885.03</v>
      </c>
      <c r="S4" s="18">
        <v>12</v>
      </c>
      <c r="T4" s="16">
        <f t="shared" si="2"/>
        <v>34620.36</v>
      </c>
      <c r="U4" s="26" t="s">
        <v>35</v>
      </c>
      <c r="V4" s="19" t="s">
        <v>48</v>
      </c>
      <c r="W4" s="19" t="s">
        <v>49</v>
      </c>
      <c r="X4" s="19" t="s">
        <v>50</v>
      </c>
      <c r="Y4" s="15">
        <v>80</v>
      </c>
      <c r="Z4" s="15">
        <f t="shared" ref="Z4:Z5" si="4">(Y4/100)*5000*50000</f>
        <v>200000000</v>
      </c>
      <c r="AA4" s="15">
        <v>40</v>
      </c>
    </row>
    <row r="5" spans="1:27" x14ac:dyDescent="0.2">
      <c r="A5" s="14" t="s">
        <v>213</v>
      </c>
      <c r="B5" s="20" t="s">
        <v>74</v>
      </c>
      <c r="C5" s="15" t="s">
        <v>69</v>
      </c>
      <c r="D5" s="15">
        <v>5367</v>
      </c>
      <c r="E5" s="15" t="s">
        <v>30</v>
      </c>
      <c r="F5" s="15" t="s">
        <v>31</v>
      </c>
      <c r="G5" s="15" t="s">
        <v>16</v>
      </c>
      <c r="H5" s="15" t="s">
        <v>20</v>
      </c>
      <c r="I5" s="16">
        <v>13.63</v>
      </c>
      <c r="J5" s="17">
        <v>14</v>
      </c>
      <c r="K5" s="16">
        <v>2861.49</v>
      </c>
      <c r="L5" s="17">
        <v>1</v>
      </c>
      <c r="M5" s="16">
        <f t="shared" si="0"/>
        <v>2861.49</v>
      </c>
      <c r="N5" s="16">
        <f t="shared" si="3"/>
        <v>114.45959999999999</v>
      </c>
      <c r="O5" s="16">
        <f t="shared" si="1"/>
        <v>28.614899999999999</v>
      </c>
      <c r="P5" s="15">
        <v>17</v>
      </c>
      <c r="Q5" s="15">
        <v>453</v>
      </c>
      <c r="R5" s="16">
        <v>3684.3</v>
      </c>
      <c r="S5" s="18">
        <v>12</v>
      </c>
      <c r="T5" s="16">
        <f t="shared" si="2"/>
        <v>44211.600000000006</v>
      </c>
      <c r="U5" s="26" t="s">
        <v>36</v>
      </c>
      <c r="V5" s="19" t="s">
        <v>51</v>
      </c>
      <c r="W5" s="19" t="s">
        <v>52</v>
      </c>
      <c r="X5" s="19" t="s">
        <v>53</v>
      </c>
      <c r="Y5" s="15">
        <v>80</v>
      </c>
      <c r="Z5" s="15">
        <f t="shared" si="4"/>
        <v>200000000</v>
      </c>
      <c r="AA5" s="15">
        <v>40</v>
      </c>
    </row>
    <row r="6" spans="1:27" x14ac:dyDescent="0.2">
      <c r="A6" s="14" t="s">
        <v>214</v>
      </c>
      <c r="B6" s="20" t="s">
        <v>74</v>
      </c>
      <c r="C6" s="15" t="s">
        <v>70</v>
      </c>
      <c r="D6" s="15">
        <v>1526</v>
      </c>
      <c r="E6" s="15" t="s">
        <v>30</v>
      </c>
      <c r="F6" s="15" t="s">
        <v>32</v>
      </c>
      <c r="G6" s="15" t="s">
        <v>13</v>
      </c>
      <c r="H6" s="15" t="s">
        <v>20</v>
      </c>
      <c r="I6" s="16">
        <v>14.16</v>
      </c>
      <c r="J6" s="17">
        <v>14</v>
      </c>
      <c r="K6" s="16">
        <v>1140.95</v>
      </c>
      <c r="L6" s="17">
        <v>1</v>
      </c>
      <c r="M6" s="16">
        <f t="shared" si="0"/>
        <v>1140.95</v>
      </c>
      <c r="N6" s="16">
        <f t="shared" si="3"/>
        <v>45.637999999999998</v>
      </c>
      <c r="O6" s="16">
        <f>N6*0.25</f>
        <v>11.4095</v>
      </c>
      <c r="P6" s="15">
        <v>18</v>
      </c>
      <c r="Q6" s="18">
        <v>455</v>
      </c>
      <c r="R6" s="16">
        <v>2542.1799999999998</v>
      </c>
      <c r="S6" s="18">
        <v>12</v>
      </c>
      <c r="T6" s="16">
        <f>R6*S6</f>
        <v>30506.159999999996</v>
      </c>
      <c r="U6" s="26" t="s">
        <v>37</v>
      </c>
      <c r="V6" s="19" t="s">
        <v>54</v>
      </c>
      <c r="W6" s="19" t="s">
        <v>55</v>
      </c>
      <c r="X6" s="19" t="s">
        <v>56</v>
      </c>
      <c r="Y6" s="15">
        <v>80</v>
      </c>
      <c r="Z6" s="15">
        <f>((Y6/100)*5000*50000)</f>
        <v>200000000</v>
      </c>
      <c r="AA6" s="15">
        <v>40</v>
      </c>
    </row>
    <row r="7" spans="1:27" x14ac:dyDescent="0.2">
      <c r="A7" s="14" t="s">
        <v>214</v>
      </c>
      <c r="B7" s="20" t="s">
        <v>74</v>
      </c>
      <c r="C7" s="15" t="s">
        <v>71</v>
      </c>
      <c r="D7" s="15">
        <v>1958</v>
      </c>
      <c r="E7" s="15" t="s">
        <v>30</v>
      </c>
      <c r="F7" s="15" t="s">
        <v>32</v>
      </c>
      <c r="G7" s="15" t="s">
        <v>14</v>
      </c>
      <c r="H7" s="15" t="s">
        <v>20</v>
      </c>
      <c r="I7" s="16">
        <v>14.1</v>
      </c>
      <c r="J7" s="17">
        <v>14</v>
      </c>
      <c r="K7" s="16">
        <v>2638.2</v>
      </c>
      <c r="L7" s="17">
        <v>1</v>
      </c>
      <c r="M7" s="16">
        <f t="shared" si="0"/>
        <v>2638.2</v>
      </c>
      <c r="N7" s="16">
        <f t="shared" si="3"/>
        <v>105.52800000000001</v>
      </c>
      <c r="O7" s="16">
        <f t="shared" ref="O7:O65" si="5">N7*0.25</f>
        <v>26.382000000000001</v>
      </c>
      <c r="P7" s="15">
        <v>17</v>
      </c>
      <c r="Q7" s="15">
        <v>453</v>
      </c>
      <c r="R7" s="16">
        <v>2867.7</v>
      </c>
      <c r="S7" s="18">
        <v>12</v>
      </c>
      <c r="T7" s="16">
        <f t="shared" ref="T7:T65" si="6">R7*S7</f>
        <v>34412.399999999994</v>
      </c>
      <c r="U7" s="26" t="s">
        <v>38</v>
      </c>
      <c r="V7" s="19" t="s">
        <v>57</v>
      </c>
      <c r="W7" s="19" t="s">
        <v>58</v>
      </c>
      <c r="X7" s="19" t="s">
        <v>59</v>
      </c>
      <c r="Y7" s="15">
        <v>90</v>
      </c>
      <c r="Z7" s="15">
        <f>(Y7/100)*5000*50000</f>
        <v>225000000</v>
      </c>
      <c r="AA7" s="15">
        <v>40</v>
      </c>
    </row>
    <row r="8" spans="1:27" x14ac:dyDescent="0.2">
      <c r="A8" s="14" t="s">
        <v>214</v>
      </c>
      <c r="B8" s="20" t="s">
        <v>74</v>
      </c>
      <c r="C8" s="15" t="s">
        <v>72</v>
      </c>
      <c r="D8" s="15">
        <v>2039</v>
      </c>
      <c r="E8" s="15" t="s">
        <v>30</v>
      </c>
      <c r="F8" s="15" t="s">
        <v>32</v>
      </c>
      <c r="G8" s="15" t="s">
        <v>15</v>
      </c>
      <c r="H8" s="15" t="s">
        <v>20</v>
      </c>
      <c r="I8" s="16">
        <v>14.05</v>
      </c>
      <c r="J8" s="17">
        <v>14</v>
      </c>
      <c r="K8" s="16">
        <v>1483.41</v>
      </c>
      <c r="L8" s="17">
        <v>1</v>
      </c>
      <c r="M8" s="16">
        <f t="shared" si="0"/>
        <v>1483.41</v>
      </c>
      <c r="N8" s="16">
        <f t="shared" si="3"/>
        <v>59.336400000000005</v>
      </c>
      <c r="O8" s="16">
        <f t="shared" si="5"/>
        <v>14.834100000000001</v>
      </c>
      <c r="P8" s="15">
        <v>18</v>
      </c>
      <c r="Q8" s="15">
        <v>443</v>
      </c>
      <c r="R8" s="16">
        <v>3301.55</v>
      </c>
      <c r="S8" s="18">
        <v>12</v>
      </c>
      <c r="T8" s="16">
        <f t="shared" si="6"/>
        <v>39618.600000000006</v>
      </c>
      <c r="U8" s="26" t="s">
        <v>39</v>
      </c>
      <c r="V8" s="19" t="s">
        <v>60</v>
      </c>
      <c r="W8" s="19" t="s">
        <v>61</v>
      </c>
      <c r="X8" s="19" t="s">
        <v>62</v>
      </c>
      <c r="Y8" s="15">
        <v>90</v>
      </c>
      <c r="Z8" s="15">
        <f t="shared" ref="Z8:Z65" si="7">(Y8/100)*5000*50000</f>
        <v>225000000</v>
      </c>
      <c r="AA8" s="15">
        <v>40</v>
      </c>
    </row>
    <row r="9" spans="1:27" x14ac:dyDescent="0.2">
      <c r="A9" s="14" t="s">
        <v>214</v>
      </c>
      <c r="B9" s="20" t="s">
        <v>74</v>
      </c>
      <c r="C9" s="15" t="s">
        <v>73</v>
      </c>
      <c r="D9" s="15">
        <v>2378</v>
      </c>
      <c r="E9" s="15" t="s">
        <v>30</v>
      </c>
      <c r="F9" s="15" t="s">
        <v>32</v>
      </c>
      <c r="G9" s="15" t="s">
        <v>16</v>
      </c>
      <c r="H9" s="15" t="s">
        <v>20</v>
      </c>
      <c r="I9" s="16">
        <v>14.16</v>
      </c>
      <c r="J9" s="17">
        <v>14</v>
      </c>
      <c r="K9" s="16">
        <v>3977.85</v>
      </c>
      <c r="L9" s="17">
        <v>1</v>
      </c>
      <c r="M9" s="16">
        <f t="shared" si="0"/>
        <v>3977.85</v>
      </c>
      <c r="N9" s="16">
        <f t="shared" si="3"/>
        <v>159.114</v>
      </c>
      <c r="O9" s="16">
        <f t="shared" si="5"/>
        <v>39.778500000000001</v>
      </c>
      <c r="P9" s="15">
        <v>17</v>
      </c>
      <c r="Q9" s="15">
        <v>455</v>
      </c>
      <c r="R9" s="16">
        <v>3246.73</v>
      </c>
      <c r="S9" s="18">
        <v>12</v>
      </c>
      <c r="T9" s="16">
        <f t="shared" si="6"/>
        <v>38960.76</v>
      </c>
      <c r="U9" s="26" t="s">
        <v>40</v>
      </c>
      <c r="V9" s="19" t="s">
        <v>63</v>
      </c>
      <c r="W9" s="19" t="s">
        <v>64</v>
      </c>
      <c r="X9" s="19" t="s">
        <v>65</v>
      </c>
      <c r="Y9" s="15">
        <v>95</v>
      </c>
      <c r="Z9" s="15">
        <f t="shared" si="7"/>
        <v>237500000</v>
      </c>
      <c r="AA9" s="15">
        <v>40</v>
      </c>
    </row>
    <row r="10" spans="1:27" x14ac:dyDescent="0.2">
      <c r="A10" s="21" t="s">
        <v>215</v>
      </c>
      <c r="B10" s="22" t="s">
        <v>74</v>
      </c>
      <c r="C10" s="1" t="s">
        <v>75</v>
      </c>
      <c r="D10" s="1">
        <v>5373</v>
      </c>
      <c r="E10" s="1" t="s">
        <v>30</v>
      </c>
      <c r="F10" s="1" t="s">
        <v>120</v>
      </c>
      <c r="G10" s="1" t="s">
        <v>13</v>
      </c>
      <c r="H10" s="1" t="s">
        <v>20</v>
      </c>
      <c r="I10" s="2">
        <v>15.22</v>
      </c>
      <c r="J10" s="1">
        <v>15</v>
      </c>
      <c r="K10" s="1">
        <v>3124.66</v>
      </c>
      <c r="L10" s="1">
        <v>1</v>
      </c>
      <c r="M10" s="1">
        <f t="shared" si="0"/>
        <v>3124.66</v>
      </c>
      <c r="N10" s="2">
        <f t="shared" si="3"/>
        <v>124.98639999999999</v>
      </c>
      <c r="O10" s="2">
        <f t="shared" si="5"/>
        <v>31.246599999999997</v>
      </c>
      <c r="P10" s="1">
        <v>17</v>
      </c>
      <c r="Q10" s="1">
        <v>478</v>
      </c>
      <c r="R10" s="2">
        <v>4386.1499999999996</v>
      </c>
      <c r="S10" s="1">
        <v>11</v>
      </c>
      <c r="T10" s="2">
        <f t="shared" si="6"/>
        <v>48247.649999999994</v>
      </c>
      <c r="U10" s="6" t="s">
        <v>88</v>
      </c>
      <c r="V10" s="23" t="s">
        <v>92</v>
      </c>
      <c r="W10" s="23" t="s">
        <v>93</v>
      </c>
      <c r="X10" s="23" t="s">
        <v>94</v>
      </c>
      <c r="Y10" s="1">
        <v>100</v>
      </c>
      <c r="Z10" s="1">
        <f t="shared" si="7"/>
        <v>250000000</v>
      </c>
      <c r="AA10" s="1">
        <v>40</v>
      </c>
    </row>
    <row r="11" spans="1:27" x14ac:dyDescent="0.2">
      <c r="A11" s="21" t="s">
        <v>215</v>
      </c>
      <c r="B11" s="1" t="s">
        <v>74</v>
      </c>
      <c r="C11" s="1" t="s">
        <v>85</v>
      </c>
      <c r="D11" s="1">
        <v>5472</v>
      </c>
      <c r="E11" s="1" t="s">
        <v>30</v>
      </c>
      <c r="F11" s="1" t="s">
        <v>120</v>
      </c>
      <c r="G11" s="1" t="s">
        <v>14</v>
      </c>
      <c r="H11" s="1" t="s">
        <v>20</v>
      </c>
      <c r="I11" s="2">
        <v>13.98</v>
      </c>
      <c r="J11" s="1">
        <v>14</v>
      </c>
      <c r="K11" s="1">
        <v>2880.83</v>
      </c>
      <c r="L11" s="1">
        <v>1</v>
      </c>
      <c r="M11" s="1">
        <f t="shared" si="0"/>
        <v>2880.83</v>
      </c>
      <c r="N11" s="2">
        <f t="shared" si="3"/>
        <v>115.2332</v>
      </c>
      <c r="O11" s="2">
        <f t="shared" si="5"/>
        <v>28.808299999999999</v>
      </c>
      <c r="P11" s="1">
        <v>17</v>
      </c>
      <c r="Q11" s="1">
        <v>445</v>
      </c>
      <c r="R11" s="2">
        <v>2277.19</v>
      </c>
      <c r="S11" s="1">
        <v>11</v>
      </c>
      <c r="T11" s="2">
        <f t="shared" si="6"/>
        <v>25049.09</v>
      </c>
      <c r="U11" s="6" t="s">
        <v>89</v>
      </c>
      <c r="V11" s="23" t="s">
        <v>95</v>
      </c>
      <c r="W11" s="23" t="s">
        <v>96</v>
      </c>
      <c r="X11" s="23" t="s">
        <v>97</v>
      </c>
      <c r="Y11" s="1">
        <v>90</v>
      </c>
      <c r="Z11" s="1">
        <f t="shared" si="7"/>
        <v>225000000</v>
      </c>
      <c r="AA11" s="1">
        <v>40</v>
      </c>
    </row>
    <row r="12" spans="1:27" x14ac:dyDescent="0.2">
      <c r="A12" s="21" t="s">
        <v>215</v>
      </c>
      <c r="B12" s="1" t="s">
        <v>74</v>
      </c>
      <c r="C12" s="1" t="s">
        <v>86</v>
      </c>
      <c r="D12" s="1">
        <v>5789</v>
      </c>
      <c r="E12" s="1" t="s">
        <v>30</v>
      </c>
      <c r="F12" s="1" t="s">
        <v>120</v>
      </c>
      <c r="G12" s="1" t="s">
        <v>15</v>
      </c>
      <c r="H12" s="1" t="s">
        <v>20</v>
      </c>
      <c r="I12" s="2">
        <v>14.41</v>
      </c>
      <c r="J12" s="1">
        <v>14</v>
      </c>
      <c r="K12" s="1">
        <v>1673.62</v>
      </c>
      <c r="L12" s="1">
        <v>1</v>
      </c>
      <c r="M12" s="1">
        <f t="shared" si="0"/>
        <v>1673.62</v>
      </c>
      <c r="N12" s="2">
        <f t="shared" si="3"/>
        <v>66.944799999999987</v>
      </c>
      <c r="O12" s="2">
        <f t="shared" si="5"/>
        <v>16.736199999999997</v>
      </c>
      <c r="P12" s="1">
        <v>18</v>
      </c>
      <c r="Q12" s="1">
        <v>447</v>
      </c>
      <c r="R12" s="2">
        <v>2831.83</v>
      </c>
      <c r="S12" s="1">
        <v>11</v>
      </c>
      <c r="T12" s="2">
        <f t="shared" si="6"/>
        <v>31150.129999999997</v>
      </c>
      <c r="U12" s="6" t="s">
        <v>90</v>
      </c>
      <c r="V12" s="23" t="s">
        <v>98</v>
      </c>
      <c r="W12" s="23" t="s">
        <v>99</v>
      </c>
      <c r="X12" s="23" t="s">
        <v>100</v>
      </c>
      <c r="Y12" s="1">
        <v>95</v>
      </c>
      <c r="Z12" s="1">
        <f t="shared" si="7"/>
        <v>237500000</v>
      </c>
      <c r="AA12" s="1">
        <v>40</v>
      </c>
    </row>
    <row r="13" spans="1:27" x14ac:dyDescent="0.2">
      <c r="A13" s="21" t="s">
        <v>215</v>
      </c>
      <c r="B13" s="1" t="s">
        <v>74</v>
      </c>
      <c r="C13" s="1" t="s">
        <v>87</v>
      </c>
      <c r="D13" s="1">
        <v>6432</v>
      </c>
      <c r="E13" s="1" t="s">
        <v>30</v>
      </c>
      <c r="F13" s="1" t="s">
        <v>120</v>
      </c>
      <c r="G13" s="1" t="s">
        <v>16</v>
      </c>
      <c r="H13" s="1" t="s">
        <v>20</v>
      </c>
      <c r="I13" s="2">
        <v>15.42</v>
      </c>
      <c r="J13" s="1">
        <v>15</v>
      </c>
      <c r="K13" s="1">
        <v>2425.4699999999998</v>
      </c>
      <c r="L13" s="1">
        <v>1</v>
      </c>
      <c r="M13" s="1">
        <f t="shared" si="0"/>
        <v>2425.4699999999998</v>
      </c>
      <c r="N13" s="2">
        <f t="shared" si="3"/>
        <v>97.018799999999985</v>
      </c>
      <c r="O13" s="2">
        <f t="shared" si="5"/>
        <v>24.254699999999996</v>
      </c>
      <c r="P13" s="1">
        <v>17</v>
      </c>
      <c r="Q13" s="1">
        <v>461</v>
      </c>
      <c r="R13" s="2">
        <v>2639.29</v>
      </c>
      <c r="S13" s="1">
        <v>11</v>
      </c>
      <c r="T13" s="2">
        <f t="shared" si="6"/>
        <v>29032.19</v>
      </c>
      <c r="U13" s="6" t="s">
        <v>91</v>
      </c>
      <c r="V13" s="23" t="s">
        <v>101</v>
      </c>
      <c r="W13" s="23" t="s">
        <v>102</v>
      </c>
      <c r="X13" s="23" t="s">
        <v>103</v>
      </c>
      <c r="Y13" s="1">
        <v>95</v>
      </c>
      <c r="Z13" s="1">
        <f t="shared" si="7"/>
        <v>237500000</v>
      </c>
      <c r="AA13" s="1">
        <v>40</v>
      </c>
    </row>
    <row r="14" spans="1:27" x14ac:dyDescent="0.2">
      <c r="A14" s="15" t="s">
        <v>125</v>
      </c>
      <c r="B14" s="15" t="s">
        <v>74</v>
      </c>
      <c r="C14" s="15" t="s">
        <v>104</v>
      </c>
      <c r="D14" s="15">
        <v>1113</v>
      </c>
      <c r="E14" s="15" t="s">
        <v>30</v>
      </c>
      <c r="F14" s="15" t="s">
        <v>121</v>
      </c>
      <c r="G14" s="15" t="s">
        <v>13</v>
      </c>
      <c r="H14" s="15" t="s">
        <v>20</v>
      </c>
      <c r="I14" s="16">
        <v>15.29</v>
      </c>
      <c r="J14" s="15">
        <v>15</v>
      </c>
      <c r="K14" s="15">
        <v>3091.61</v>
      </c>
      <c r="L14" s="15">
        <v>1</v>
      </c>
      <c r="M14" s="15">
        <f t="shared" si="0"/>
        <v>3091.61</v>
      </c>
      <c r="N14" s="16">
        <f t="shared" si="3"/>
        <v>123.66440000000001</v>
      </c>
      <c r="O14" s="16">
        <f t="shared" si="5"/>
        <v>30.916100000000004</v>
      </c>
      <c r="P14" s="15">
        <v>17</v>
      </c>
      <c r="Q14" s="15">
        <v>470</v>
      </c>
      <c r="R14" s="16">
        <v>3697.17</v>
      </c>
      <c r="S14" s="15">
        <v>13</v>
      </c>
      <c r="T14" s="16">
        <f t="shared" si="6"/>
        <v>48063.21</v>
      </c>
      <c r="U14" s="15" t="s">
        <v>149</v>
      </c>
      <c r="V14" s="26" t="s">
        <v>160</v>
      </c>
      <c r="W14" s="26" t="s">
        <v>161</v>
      </c>
      <c r="X14" s="26" t="s">
        <v>162</v>
      </c>
      <c r="Y14" s="15">
        <v>100</v>
      </c>
      <c r="Z14" s="15">
        <f t="shared" si="7"/>
        <v>250000000</v>
      </c>
      <c r="AA14" s="15">
        <v>35</v>
      </c>
    </row>
    <row r="15" spans="1:27" x14ac:dyDescent="0.2">
      <c r="A15" s="15" t="s">
        <v>125</v>
      </c>
      <c r="B15" s="15" t="s">
        <v>74</v>
      </c>
      <c r="C15" s="15" t="s">
        <v>105</v>
      </c>
      <c r="D15" s="15">
        <v>8042</v>
      </c>
      <c r="E15" s="15" t="s">
        <v>30</v>
      </c>
      <c r="F15" s="15" t="s">
        <v>121</v>
      </c>
      <c r="G15" s="15" t="s">
        <v>14</v>
      </c>
      <c r="H15" s="15" t="s">
        <v>20</v>
      </c>
      <c r="I15" s="16">
        <v>14.78</v>
      </c>
      <c r="J15" s="15">
        <v>15</v>
      </c>
      <c r="K15" s="15">
        <v>3584.46</v>
      </c>
      <c r="L15" s="15">
        <v>1</v>
      </c>
      <c r="M15" s="15">
        <f t="shared" si="0"/>
        <v>3584.46</v>
      </c>
      <c r="N15" s="16">
        <f t="shared" si="3"/>
        <v>143.3784</v>
      </c>
      <c r="O15" s="16">
        <f t="shared" si="5"/>
        <v>35.8446</v>
      </c>
      <c r="P15" s="15">
        <v>17</v>
      </c>
      <c r="Q15" s="15">
        <v>484</v>
      </c>
      <c r="R15" s="16">
        <v>2364.83</v>
      </c>
      <c r="S15" s="15">
        <v>13</v>
      </c>
      <c r="T15" s="16">
        <f t="shared" si="6"/>
        <v>30742.79</v>
      </c>
      <c r="U15" s="15" t="s">
        <v>150</v>
      </c>
      <c r="V15" s="26" t="s">
        <v>163</v>
      </c>
      <c r="W15" s="26" t="s">
        <v>164</v>
      </c>
      <c r="X15" s="26" t="s">
        <v>165</v>
      </c>
      <c r="Y15" s="15">
        <v>90</v>
      </c>
      <c r="Z15" s="15">
        <f t="shared" si="7"/>
        <v>225000000</v>
      </c>
      <c r="AA15" s="15">
        <v>35</v>
      </c>
    </row>
    <row r="16" spans="1:27" x14ac:dyDescent="0.2">
      <c r="A16" s="15" t="s">
        <v>125</v>
      </c>
      <c r="B16" s="15" t="s">
        <v>74</v>
      </c>
      <c r="C16" s="15" t="s">
        <v>106</v>
      </c>
      <c r="D16" s="15">
        <v>8537</v>
      </c>
      <c r="E16" s="15" t="s">
        <v>30</v>
      </c>
      <c r="F16" s="15" t="s">
        <v>121</v>
      </c>
      <c r="G16" s="15" t="s">
        <v>15</v>
      </c>
      <c r="H16" s="15" t="s">
        <v>20</v>
      </c>
      <c r="I16" s="16">
        <v>15.01</v>
      </c>
      <c r="J16" s="15">
        <v>15</v>
      </c>
      <c r="K16" s="15">
        <v>1718.52</v>
      </c>
      <c r="L16" s="15">
        <v>1</v>
      </c>
      <c r="M16" s="15">
        <f t="shared" si="0"/>
        <v>1718.52</v>
      </c>
      <c r="N16" s="16">
        <f t="shared" si="3"/>
        <v>68.740800000000007</v>
      </c>
      <c r="O16" s="16">
        <f t="shared" si="5"/>
        <v>17.185200000000002</v>
      </c>
      <c r="P16" s="15">
        <v>18</v>
      </c>
      <c r="Q16" s="15">
        <v>461</v>
      </c>
      <c r="R16" s="16">
        <v>4272.93</v>
      </c>
      <c r="S16" s="15">
        <v>13</v>
      </c>
      <c r="T16" s="16">
        <f t="shared" si="6"/>
        <v>55548.090000000004</v>
      </c>
      <c r="U16" s="15" t="s">
        <v>151</v>
      </c>
      <c r="V16" s="36" t="s">
        <v>166</v>
      </c>
      <c r="W16" s="36" t="s">
        <v>167</v>
      </c>
      <c r="X16" s="36" t="s">
        <v>168</v>
      </c>
      <c r="Y16" s="15">
        <v>85</v>
      </c>
      <c r="Z16" s="15">
        <f t="shared" si="7"/>
        <v>212500000</v>
      </c>
      <c r="AA16" s="15">
        <v>35</v>
      </c>
    </row>
    <row r="17" spans="1:27" x14ac:dyDescent="0.2">
      <c r="A17" s="15" t="s">
        <v>125</v>
      </c>
      <c r="B17" s="15" t="s">
        <v>74</v>
      </c>
      <c r="C17" s="15" t="s">
        <v>107</v>
      </c>
      <c r="D17" s="15">
        <v>8514</v>
      </c>
      <c r="E17" s="15" t="s">
        <v>30</v>
      </c>
      <c r="F17" s="15" t="s">
        <v>121</v>
      </c>
      <c r="G17" s="15" t="s">
        <v>16</v>
      </c>
      <c r="H17" s="15" t="s">
        <v>20</v>
      </c>
      <c r="I17" s="16">
        <v>15.48</v>
      </c>
      <c r="J17" s="15">
        <v>15</v>
      </c>
      <c r="K17" s="15">
        <v>2826.54</v>
      </c>
      <c r="L17" s="15">
        <v>1</v>
      </c>
      <c r="M17" s="15">
        <f t="shared" si="0"/>
        <v>2826.54</v>
      </c>
      <c r="N17" s="16">
        <f t="shared" si="3"/>
        <v>113.06160000000001</v>
      </c>
      <c r="O17" s="16">
        <f t="shared" si="5"/>
        <v>28.265400000000003</v>
      </c>
      <c r="P17" s="15">
        <v>17</v>
      </c>
      <c r="Q17" s="15">
        <v>451</v>
      </c>
      <c r="R17" s="16">
        <v>2796.96</v>
      </c>
      <c r="S17" s="15">
        <v>13</v>
      </c>
      <c r="T17" s="16">
        <f t="shared" si="6"/>
        <v>36360.480000000003</v>
      </c>
      <c r="U17" s="15" t="s">
        <v>152</v>
      </c>
      <c r="V17" s="26" t="s">
        <v>169</v>
      </c>
      <c r="W17" s="26" t="s">
        <v>170</v>
      </c>
      <c r="X17" s="26" t="s">
        <v>171</v>
      </c>
      <c r="Y17" s="15">
        <v>100</v>
      </c>
      <c r="Z17" s="15">
        <f t="shared" si="7"/>
        <v>250000000</v>
      </c>
      <c r="AA17" s="15">
        <v>35</v>
      </c>
    </row>
    <row r="18" spans="1:27" x14ac:dyDescent="0.2">
      <c r="A18" s="1" t="s">
        <v>126</v>
      </c>
      <c r="B18" s="1" t="s">
        <v>74</v>
      </c>
      <c r="C18" s="1" t="s">
        <v>108</v>
      </c>
      <c r="D18" s="1">
        <v>5590</v>
      </c>
      <c r="E18" s="1" t="s">
        <v>30</v>
      </c>
      <c r="F18" s="1" t="s">
        <v>122</v>
      </c>
      <c r="G18" s="1" t="s">
        <v>13</v>
      </c>
      <c r="H18" s="1" t="s">
        <v>20</v>
      </c>
      <c r="I18" s="2">
        <v>14.37</v>
      </c>
      <c r="J18" s="1">
        <v>14</v>
      </c>
      <c r="K18" s="1">
        <v>1600.53</v>
      </c>
      <c r="L18" s="1">
        <v>1</v>
      </c>
      <c r="M18" s="1">
        <f t="shared" si="0"/>
        <v>1600.53</v>
      </c>
      <c r="N18" s="2">
        <f t="shared" si="3"/>
        <v>64.021199999999993</v>
      </c>
      <c r="O18" s="2">
        <f t="shared" si="5"/>
        <v>16.005299999999998</v>
      </c>
      <c r="P18" s="1">
        <v>18</v>
      </c>
      <c r="Q18" s="1">
        <v>464</v>
      </c>
      <c r="R18" s="2">
        <v>2836.4</v>
      </c>
      <c r="S18" s="1">
        <v>13</v>
      </c>
      <c r="T18" s="2">
        <f t="shared" si="6"/>
        <v>36873.200000000004</v>
      </c>
      <c r="U18" s="1" t="s">
        <v>153</v>
      </c>
      <c r="V18" s="6" t="s">
        <v>172</v>
      </c>
      <c r="W18" s="6" t="s">
        <v>173</v>
      </c>
      <c r="X18" s="6" t="s">
        <v>174</v>
      </c>
      <c r="Y18" s="1">
        <v>100</v>
      </c>
      <c r="Z18" s="1">
        <f t="shared" si="7"/>
        <v>250000000</v>
      </c>
      <c r="AA18" s="1">
        <v>35</v>
      </c>
    </row>
    <row r="19" spans="1:27" x14ac:dyDescent="0.2">
      <c r="A19" s="1" t="s">
        <v>126</v>
      </c>
      <c r="B19" s="1" t="s">
        <v>74</v>
      </c>
      <c r="C19" s="1" t="s">
        <v>109</v>
      </c>
      <c r="D19" s="1">
        <v>5636</v>
      </c>
      <c r="E19" s="1" t="s">
        <v>30</v>
      </c>
      <c r="F19" s="1" t="s">
        <v>122</v>
      </c>
      <c r="G19" s="1" t="s">
        <v>14</v>
      </c>
      <c r="H19" s="1" t="s">
        <v>20</v>
      </c>
      <c r="I19" s="2">
        <v>14.63</v>
      </c>
      <c r="J19" s="1">
        <v>15</v>
      </c>
      <c r="K19" s="1">
        <v>2012.82</v>
      </c>
      <c r="L19" s="1">
        <v>2</v>
      </c>
      <c r="M19" s="1">
        <f t="shared" si="0"/>
        <v>4025.64</v>
      </c>
      <c r="N19" s="2">
        <f t="shared" si="3"/>
        <v>161.0256</v>
      </c>
      <c r="O19" s="2">
        <f t="shared" si="5"/>
        <v>40.256399999999999</v>
      </c>
      <c r="P19" s="1">
        <v>17</v>
      </c>
      <c r="Q19" s="1">
        <v>465</v>
      </c>
      <c r="R19" s="2">
        <v>4096.5</v>
      </c>
      <c r="S19" s="1">
        <v>13</v>
      </c>
      <c r="T19" s="2">
        <f t="shared" si="6"/>
        <v>53254.5</v>
      </c>
      <c r="U19" s="1" t="s">
        <v>154</v>
      </c>
      <c r="V19" s="6" t="s">
        <v>175</v>
      </c>
      <c r="W19" s="6" t="s">
        <v>176</v>
      </c>
      <c r="X19" s="6" t="s">
        <v>177</v>
      </c>
      <c r="Y19" s="1">
        <v>100</v>
      </c>
      <c r="Z19" s="1">
        <f t="shared" si="7"/>
        <v>250000000</v>
      </c>
      <c r="AA19" s="1">
        <v>35</v>
      </c>
    </row>
    <row r="20" spans="1:27" x14ac:dyDescent="0.2">
      <c r="A20" s="1" t="s">
        <v>126</v>
      </c>
      <c r="B20" s="1" t="s">
        <v>74</v>
      </c>
      <c r="C20" s="1" t="s">
        <v>110</v>
      </c>
      <c r="D20" s="1">
        <v>2720</v>
      </c>
      <c r="E20" s="1" t="s">
        <v>30</v>
      </c>
      <c r="F20" s="1" t="s">
        <v>122</v>
      </c>
      <c r="G20" s="1" t="s">
        <v>15</v>
      </c>
      <c r="H20" s="1" t="s">
        <v>20</v>
      </c>
      <c r="I20" s="2">
        <v>15.21</v>
      </c>
      <c r="J20" s="1">
        <v>15</v>
      </c>
      <c r="K20" s="1">
        <v>1773.91</v>
      </c>
      <c r="L20" s="1">
        <v>1</v>
      </c>
      <c r="M20" s="1">
        <f t="shared" si="0"/>
        <v>1773.91</v>
      </c>
      <c r="N20" s="2">
        <f t="shared" si="3"/>
        <v>70.956400000000002</v>
      </c>
      <c r="O20" s="2">
        <f t="shared" si="5"/>
        <v>17.739100000000001</v>
      </c>
      <c r="P20" s="1">
        <v>18</v>
      </c>
      <c r="Q20" s="1">
        <v>463</v>
      </c>
      <c r="R20" s="2">
        <v>3079.74</v>
      </c>
      <c r="S20" s="1">
        <v>13</v>
      </c>
      <c r="T20" s="2">
        <f t="shared" si="6"/>
        <v>40036.619999999995</v>
      </c>
      <c r="U20" s="1" t="s">
        <v>155</v>
      </c>
      <c r="V20" s="6" t="s">
        <v>178</v>
      </c>
      <c r="W20" s="6" t="s">
        <v>179</v>
      </c>
      <c r="X20" s="6" t="s">
        <v>180</v>
      </c>
      <c r="Y20" s="1">
        <v>60</v>
      </c>
      <c r="Z20" s="1">
        <f t="shared" si="7"/>
        <v>150000000</v>
      </c>
      <c r="AA20" s="1">
        <v>35</v>
      </c>
    </row>
    <row r="21" spans="1:27" x14ac:dyDescent="0.2">
      <c r="A21" s="1" t="s">
        <v>126</v>
      </c>
      <c r="B21" s="1" t="s">
        <v>74</v>
      </c>
      <c r="C21" s="1" t="s">
        <v>111</v>
      </c>
      <c r="D21" s="1">
        <v>6257</v>
      </c>
      <c r="E21" s="1" t="s">
        <v>30</v>
      </c>
      <c r="F21" s="1" t="s">
        <v>122</v>
      </c>
      <c r="G21" s="1" t="s">
        <v>16</v>
      </c>
      <c r="H21" s="1" t="s">
        <v>20</v>
      </c>
      <c r="I21" s="2">
        <v>14.78</v>
      </c>
      <c r="J21" s="1">
        <v>15</v>
      </c>
      <c r="K21" s="1">
        <v>2536.13</v>
      </c>
      <c r="L21" s="1">
        <v>1</v>
      </c>
      <c r="M21" s="1">
        <f t="shared" si="0"/>
        <v>2536.13</v>
      </c>
      <c r="N21" s="2">
        <f t="shared" si="3"/>
        <v>101.44520000000001</v>
      </c>
      <c r="O21" s="2">
        <f t="shared" si="5"/>
        <v>25.361300000000004</v>
      </c>
      <c r="P21" s="1">
        <v>17</v>
      </c>
      <c r="Q21" s="1">
        <v>434</v>
      </c>
      <c r="R21" s="2">
        <v>2669.42</v>
      </c>
      <c r="S21" s="1">
        <v>13</v>
      </c>
      <c r="T21" s="2">
        <f t="shared" si="6"/>
        <v>34702.46</v>
      </c>
      <c r="U21" s="1" t="s">
        <v>156</v>
      </c>
      <c r="V21" s="6" t="s">
        <v>181</v>
      </c>
      <c r="W21" s="6" t="s">
        <v>182</v>
      </c>
      <c r="X21" s="6" t="s">
        <v>183</v>
      </c>
      <c r="Y21" s="1">
        <v>100</v>
      </c>
      <c r="Z21" s="1">
        <f t="shared" si="7"/>
        <v>250000000</v>
      </c>
      <c r="AA21" s="1">
        <v>35</v>
      </c>
    </row>
    <row r="22" spans="1:27" x14ac:dyDescent="0.2">
      <c r="A22" s="15" t="s">
        <v>135</v>
      </c>
      <c r="B22" s="15" t="s">
        <v>74</v>
      </c>
      <c r="C22" s="15" t="s">
        <v>112</v>
      </c>
      <c r="D22" s="15">
        <v>5400</v>
      </c>
      <c r="E22" s="15" t="s">
        <v>30</v>
      </c>
      <c r="F22" s="15" t="s">
        <v>123</v>
      </c>
      <c r="G22" s="15" t="s">
        <v>13</v>
      </c>
      <c r="H22" s="15" t="s">
        <v>20</v>
      </c>
      <c r="I22" s="16">
        <v>14.76</v>
      </c>
      <c r="J22" s="15">
        <v>14</v>
      </c>
      <c r="K22" s="15">
        <v>4090.76</v>
      </c>
      <c r="L22" s="15">
        <v>1</v>
      </c>
      <c r="M22" s="15">
        <f t="shared" si="0"/>
        <v>4090.76</v>
      </c>
      <c r="N22" s="16">
        <f t="shared" si="3"/>
        <v>163.63040000000004</v>
      </c>
      <c r="O22" s="16">
        <f t="shared" si="5"/>
        <v>40.907600000000009</v>
      </c>
      <c r="P22" s="15">
        <v>17</v>
      </c>
      <c r="Q22" s="15">
        <v>515</v>
      </c>
      <c r="R22" s="16">
        <v>3416.65</v>
      </c>
      <c r="S22" s="15">
        <v>8</v>
      </c>
      <c r="T22" s="16">
        <f t="shared" si="6"/>
        <v>27333.200000000001</v>
      </c>
      <c r="U22" s="26" t="s">
        <v>141</v>
      </c>
      <c r="V22" s="36" t="s">
        <v>184</v>
      </c>
      <c r="W22" s="36" t="s">
        <v>185</v>
      </c>
      <c r="X22" s="36" t="s">
        <v>186</v>
      </c>
      <c r="Y22" s="15">
        <v>100</v>
      </c>
      <c r="Z22" s="15">
        <f t="shared" si="7"/>
        <v>250000000</v>
      </c>
      <c r="AA22" s="15">
        <v>35</v>
      </c>
    </row>
    <row r="23" spans="1:27" x14ac:dyDescent="0.2">
      <c r="A23" s="15" t="s">
        <v>135</v>
      </c>
      <c r="B23" s="15" t="s">
        <v>74</v>
      </c>
      <c r="C23" s="15" t="s">
        <v>113</v>
      </c>
      <c r="D23" s="15">
        <v>5395</v>
      </c>
      <c r="E23" s="15" t="s">
        <v>30</v>
      </c>
      <c r="F23" s="15" t="s">
        <v>123</v>
      </c>
      <c r="G23" s="15" t="s">
        <v>14</v>
      </c>
      <c r="H23" s="15" t="s">
        <v>20</v>
      </c>
      <c r="I23" s="16">
        <v>14.51</v>
      </c>
      <c r="J23" s="15">
        <v>14</v>
      </c>
      <c r="K23" s="15">
        <v>3197.04</v>
      </c>
      <c r="L23" s="15">
        <v>1</v>
      </c>
      <c r="M23" s="15">
        <f t="shared" si="0"/>
        <v>3197.04</v>
      </c>
      <c r="N23" s="16">
        <f t="shared" si="3"/>
        <v>127.88160000000001</v>
      </c>
      <c r="O23" s="16">
        <f t="shared" si="5"/>
        <v>31.970400000000001</v>
      </c>
      <c r="P23" s="15">
        <v>17</v>
      </c>
      <c r="Q23" s="15">
        <v>567</v>
      </c>
      <c r="R23" s="16">
        <v>1278.32</v>
      </c>
      <c r="S23" s="15">
        <v>8</v>
      </c>
      <c r="T23" s="16">
        <f t="shared" si="6"/>
        <v>10226.56</v>
      </c>
      <c r="U23" s="26" t="s">
        <v>142</v>
      </c>
      <c r="V23" s="26" t="s">
        <v>187</v>
      </c>
      <c r="W23" s="26" t="s">
        <v>188</v>
      </c>
      <c r="X23" s="26" t="s">
        <v>189</v>
      </c>
      <c r="Y23" s="15">
        <v>70</v>
      </c>
      <c r="Z23" s="15">
        <f t="shared" si="7"/>
        <v>175000000</v>
      </c>
      <c r="AA23" s="15">
        <v>35</v>
      </c>
    </row>
    <row r="24" spans="1:27" x14ac:dyDescent="0.2">
      <c r="A24" s="15" t="s">
        <v>135</v>
      </c>
      <c r="B24" s="15" t="s">
        <v>74</v>
      </c>
      <c r="C24" s="15" t="s">
        <v>114</v>
      </c>
      <c r="D24" s="15">
        <v>2242</v>
      </c>
      <c r="E24" s="15" t="s">
        <v>30</v>
      </c>
      <c r="F24" s="15" t="s">
        <v>123</v>
      </c>
      <c r="G24" s="15" t="s">
        <v>15</v>
      </c>
      <c r="H24" s="15" t="s">
        <v>20</v>
      </c>
      <c r="I24" s="16">
        <v>14.89</v>
      </c>
      <c r="J24" s="15">
        <v>14</v>
      </c>
      <c r="K24" s="15">
        <v>3963.22</v>
      </c>
      <c r="L24" s="15">
        <v>1</v>
      </c>
      <c r="M24" s="15">
        <f t="shared" si="0"/>
        <v>3963.22</v>
      </c>
      <c r="N24" s="16">
        <f t="shared" si="3"/>
        <v>158.52879999999999</v>
      </c>
      <c r="O24" s="16">
        <f t="shared" si="5"/>
        <v>39.632199999999997</v>
      </c>
      <c r="P24" s="15">
        <v>17</v>
      </c>
      <c r="Q24" s="15">
        <v>507</v>
      </c>
      <c r="R24" s="16">
        <v>4047.48</v>
      </c>
      <c r="S24" s="15">
        <v>8</v>
      </c>
      <c r="T24" s="16">
        <f t="shared" si="6"/>
        <v>32379.84</v>
      </c>
      <c r="U24" s="26" t="s">
        <v>143</v>
      </c>
      <c r="V24" s="26" t="s">
        <v>190</v>
      </c>
      <c r="W24" s="26" t="s">
        <v>191</v>
      </c>
      <c r="X24" s="26" t="s">
        <v>192</v>
      </c>
      <c r="Y24" s="15">
        <v>100</v>
      </c>
      <c r="Z24" s="15">
        <f t="shared" si="7"/>
        <v>250000000</v>
      </c>
      <c r="AA24" s="15">
        <v>35</v>
      </c>
    </row>
    <row r="25" spans="1:27" x14ac:dyDescent="0.2">
      <c r="A25" s="15" t="s">
        <v>135</v>
      </c>
      <c r="B25" s="15" t="s">
        <v>74</v>
      </c>
      <c r="C25" s="15" t="s">
        <v>115</v>
      </c>
      <c r="D25" s="15">
        <v>5888</v>
      </c>
      <c r="E25" s="15" t="s">
        <v>30</v>
      </c>
      <c r="F25" s="15" t="s">
        <v>123</v>
      </c>
      <c r="G25" s="15" t="s">
        <v>16</v>
      </c>
      <c r="H25" s="15" t="s">
        <v>20</v>
      </c>
      <c r="I25" s="16">
        <v>15.66</v>
      </c>
      <c r="J25" s="15">
        <v>16</v>
      </c>
      <c r="K25" s="15">
        <v>3142.52</v>
      </c>
      <c r="L25" s="15">
        <v>1</v>
      </c>
      <c r="M25" s="15">
        <f t="shared" si="0"/>
        <v>3142.52</v>
      </c>
      <c r="N25" s="16">
        <f t="shared" si="3"/>
        <v>125.7008</v>
      </c>
      <c r="O25" s="16">
        <f t="shared" si="5"/>
        <v>31.4252</v>
      </c>
      <c r="P25" s="15">
        <v>17</v>
      </c>
      <c r="Q25" s="15">
        <v>571</v>
      </c>
      <c r="R25" s="16">
        <v>2142.14</v>
      </c>
      <c r="S25" s="15">
        <v>8</v>
      </c>
      <c r="T25" s="16">
        <f t="shared" si="6"/>
        <v>17137.12</v>
      </c>
      <c r="U25" s="26" t="s">
        <v>144</v>
      </c>
      <c r="V25" s="26" t="s">
        <v>193</v>
      </c>
      <c r="W25" s="26" t="s">
        <v>194</v>
      </c>
      <c r="X25" s="26" t="s">
        <v>195</v>
      </c>
      <c r="Y25" s="15">
        <v>100</v>
      </c>
      <c r="Z25" s="15">
        <f t="shared" si="7"/>
        <v>250000000</v>
      </c>
      <c r="AA25" s="15">
        <v>35</v>
      </c>
    </row>
    <row r="26" spans="1:27" x14ac:dyDescent="0.2">
      <c r="A26" s="1" t="s">
        <v>136</v>
      </c>
      <c r="B26" s="1" t="s">
        <v>74</v>
      </c>
      <c r="C26" s="1" t="s">
        <v>116</v>
      </c>
      <c r="D26" s="6">
        <v>6560</v>
      </c>
      <c r="E26" s="1" t="s">
        <v>30</v>
      </c>
      <c r="F26" s="1" t="s">
        <v>124</v>
      </c>
      <c r="G26" s="1" t="s">
        <v>13</v>
      </c>
      <c r="H26" s="1" t="s">
        <v>20</v>
      </c>
      <c r="I26" s="2">
        <v>15.13</v>
      </c>
      <c r="J26" s="1">
        <v>15</v>
      </c>
      <c r="K26" s="1">
        <v>3712.33</v>
      </c>
      <c r="L26" s="1">
        <v>1</v>
      </c>
      <c r="M26" s="1">
        <f t="shared" si="0"/>
        <v>3712.33</v>
      </c>
      <c r="N26" s="2">
        <f t="shared" si="3"/>
        <v>148.4932</v>
      </c>
      <c r="O26" s="2">
        <f t="shared" si="5"/>
        <v>37.1233</v>
      </c>
      <c r="P26" s="1">
        <v>17</v>
      </c>
      <c r="Q26" s="1">
        <v>577</v>
      </c>
      <c r="R26" s="2">
        <v>3986.45</v>
      </c>
      <c r="S26" s="1">
        <v>8</v>
      </c>
      <c r="T26" s="2">
        <f t="shared" si="6"/>
        <v>31891.599999999999</v>
      </c>
      <c r="U26" s="6" t="s">
        <v>145</v>
      </c>
      <c r="V26" s="37" t="s">
        <v>196</v>
      </c>
      <c r="W26" s="37" t="s">
        <v>197</v>
      </c>
      <c r="X26" s="37" t="s">
        <v>198</v>
      </c>
      <c r="Y26" s="1">
        <v>100</v>
      </c>
      <c r="Z26" s="1">
        <f t="shared" si="7"/>
        <v>250000000</v>
      </c>
      <c r="AA26" s="1">
        <v>35</v>
      </c>
    </row>
    <row r="27" spans="1:27" x14ac:dyDescent="0.2">
      <c r="A27" s="1" t="s">
        <v>136</v>
      </c>
      <c r="B27" s="1" t="s">
        <v>74</v>
      </c>
      <c r="C27" s="1" t="s">
        <v>117</v>
      </c>
      <c r="D27" s="6">
        <v>6437</v>
      </c>
      <c r="E27" s="1" t="s">
        <v>30</v>
      </c>
      <c r="F27" s="1" t="s">
        <v>124</v>
      </c>
      <c r="G27" s="1" t="s">
        <v>14</v>
      </c>
      <c r="H27" s="1" t="s">
        <v>20</v>
      </c>
      <c r="I27" s="2">
        <v>15.33</v>
      </c>
      <c r="J27" s="1">
        <v>15</v>
      </c>
      <c r="K27" s="1">
        <v>2836.39</v>
      </c>
      <c r="L27" s="1">
        <v>1</v>
      </c>
      <c r="M27" s="1">
        <f t="shared" si="0"/>
        <v>2836.39</v>
      </c>
      <c r="N27" s="2">
        <f t="shared" si="3"/>
        <v>113.45559999999999</v>
      </c>
      <c r="O27" s="2">
        <f t="shared" si="5"/>
        <v>28.363899999999997</v>
      </c>
      <c r="P27" s="1">
        <v>17</v>
      </c>
      <c r="Q27" s="1">
        <v>484</v>
      </c>
      <c r="R27" s="2">
        <v>3285.04</v>
      </c>
      <c r="S27" s="1">
        <v>8</v>
      </c>
      <c r="T27" s="2">
        <f t="shared" si="6"/>
        <v>26280.32</v>
      </c>
      <c r="U27" s="6" t="s">
        <v>146</v>
      </c>
      <c r="V27" s="37" t="s">
        <v>199</v>
      </c>
      <c r="W27" s="37" t="s">
        <v>200</v>
      </c>
      <c r="X27" s="37" t="s">
        <v>201</v>
      </c>
      <c r="Y27" s="1">
        <v>90</v>
      </c>
      <c r="Z27" s="1">
        <f t="shared" si="7"/>
        <v>225000000</v>
      </c>
      <c r="AA27" s="1">
        <v>35</v>
      </c>
    </row>
    <row r="28" spans="1:27" x14ac:dyDescent="0.2">
      <c r="A28" s="1" t="s">
        <v>136</v>
      </c>
      <c r="B28" s="1" t="s">
        <v>74</v>
      </c>
      <c r="C28" s="1" t="s">
        <v>118</v>
      </c>
      <c r="D28" s="6">
        <v>6297</v>
      </c>
      <c r="E28" s="1" t="s">
        <v>30</v>
      </c>
      <c r="F28" s="1" t="s">
        <v>124</v>
      </c>
      <c r="G28" s="1" t="s">
        <v>15</v>
      </c>
      <c r="H28" s="1" t="s">
        <v>20</v>
      </c>
      <c r="I28" s="2">
        <v>14.95</v>
      </c>
      <c r="J28" s="1">
        <v>15</v>
      </c>
      <c r="K28" s="1">
        <v>3433.16</v>
      </c>
      <c r="L28" s="1">
        <v>1</v>
      </c>
      <c r="M28" s="1">
        <f t="shared" ref="M28:M65" si="8">K28*L28</f>
        <v>3433.16</v>
      </c>
      <c r="N28" s="2">
        <f t="shared" si="3"/>
        <v>137.32640000000001</v>
      </c>
      <c r="O28" s="2">
        <f t="shared" si="5"/>
        <v>34.331600000000002</v>
      </c>
      <c r="P28" s="1">
        <v>17</v>
      </c>
      <c r="Q28" s="1">
        <v>471</v>
      </c>
      <c r="R28" s="2">
        <v>3292.55</v>
      </c>
      <c r="S28" s="1">
        <v>8</v>
      </c>
      <c r="T28" s="2">
        <f t="shared" si="6"/>
        <v>26340.400000000001</v>
      </c>
      <c r="U28" s="6" t="s">
        <v>147</v>
      </c>
      <c r="V28" s="6" t="s">
        <v>202</v>
      </c>
      <c r="W28" s="6" t="s">
        <v>203</v>
      </c>
      <c r="X28" s="6" t="s">
        <v>204</v>
      </c>
      <c r="Y28" s="1">
        <v>100</v>
      </c>
      <c r="Z28" s="1">
        <f t="shared" si="7"/>
        <v>250000000</v>
      </c>
      <c r="AA28" s="1">
        <v>35</v>
      </c>
    </row>
    <row r="29" spans="1:27" x14ac:dyDescent="0.2">
      <c r="A29" s="1" t="s">
        <v>136</v>
      </c>
      <c r="B29" s="1" t="s">
        <v>74</v>
      </c>
      <c r="C29" s="1" t="s">
        <v>119</v>
      </c>
      <c r="D29" s="24">
        <v>5436</v>
      </c>
      <c r="E29" s="1" t="s">
        <v>30</v>
      </c>
      <c r="F29" s="1" t="s">
        <v>124</v>
      </c>
      <c r="G29" s="1" t="s">
        <v>16</v>
      </c>
      <c r="H29" s="1" t="s">
        <v>20</v>
      </c>
      <c r="I29" s="2">
        <v>14.5</v>
      </c>
      <c r="J29" s="1">
        <v>15</v>
      </c>
      <c r="K29" s="1">
        <v>2563.84</v>
      </c>
      <c r="L29" s="1">
        <v>2</v>
      </c>
      <c r="M29" s="1">
        <f t="shared" si="8"/>
        <v>5127.68</v>
      </c>
      <c r="N29" s="2">
        <f t="shared" si="3"/>
        <v>205.10720000000001</v>
      </c>
      <c r="O29" s="2">
        <f t="shared" si="5"/>
        <v>51.276800000000001</v>
      </c>
      <c r="P29" s="1">
        <v>17</v>
      </c>
      <c r="Q29" s="1">
        <v>595</v>
      </c>
      <c r="R29" s="2">
        <v>3310.55</v>
      </c>
      <c r="S29" s="1">
        <v>8</v>
      </c>
      <c r="T29" s="2">
        <f t="shared" si="6"/>
        <v>26484.400000000001</v>
      </c>
      <c r="U29" s="6" t="s">
        <v>148</v>
      </c>
      <c r="V29" s="6" t="s">
        <v>205</v>
      </c>
      <c r="W29" s="6" t="s">
        <v>206</v>
      </c>
      <c r="X29" s="6" t="s">
        <v>207</v>
      </c>
      <c r="Y29" s="1">
        <v>100</v>
      </c>
      <c r="Z29" s="1">
        <f t="shared" si="7"/>
        <v>250000000</v>
      </c>
      <c r="AA29" s="1">
        <v>35</v>
      </c>
    </row>
    <row r="30" spans="1:27" x14ac:dyDescent="0.2">
      <c r="A30" s="15" t="s">
        <v>137</v>
      </c>
      <c r="B30" s="15" t="s">
        <v>74</v>
      </c>
      <c r="C30" s="15" t="s">
        <v>127</v>
      </c>
      <c r="D30" s="25">
        <v>5622</v>
      </c>
      <c r="E30" s="15" t="s">
        <v>30</v>
      </c>
      <c r="F30" s="15" t="s">
        <v>139</v>
      </c>
      <c r="G30" s="15" t="s">
        <v>13</v>
      </c>
      <c r="H30" s="15" t="s">
        <v>20</v>
      </c>
      <c r="I30" s="16">
        <v>15.71</v>
      </c>
      <c r="J30" s="15">
        <v>16</v>
      </c>
      <c r="K30" s="15">
        <v>3484.96</v>
      </c>
      <c r="L30" s="15">
        <v>2</v>
      </c>
      <c r="M30" s="15">
        <f t="shared" si="8"/>
        <v>6969.92</v>
      </c>
      <c r="N30" s="16">
        <f t="shared" si="3"/>
        <v>278.79679999999996</v>
      </c>
      <c r="O30" s="16">
        <f t="shared" si="5"/>
        <v>69.69919999999999</v>
      </c>
      <c r="P30" s="15">
        <v>16</v>
      </c>
      <c r="Q30" s="15">
        <v>497</v>
      </c>
      <c r="R30" s="16">
        <v>2947.38</v>
      </c>
      <c r="S30" s="15">
        <v>8</v>
      </c>
      <c r="T30" s="16">
        <f t="shared" si="6"/>
        <v>23579.040000000001</v>
      </c>
      <c r="U30" s="26" t="s">
        <v>33</v>
      </c>
      <c r="V30" s="36" t="s">
        <v>42</v>
      </c>
      <c r="W30" s="36" t="s">
        <v>43</v>
      </c>
      <c r="X30" s="36" t="s">
        <v>44</v>
      </c>
      <c r="Y30" s="15">
        <v>100</v>
      </c>
      <c r="Z30" s="15">
        <f t="shared" si="7"/>
        <v>250000000</v>
      </c>
      <c r="AA30" s="15">
        <v>35</v>
      </c>
    </row>
    <row r="31" spans="1:27" x14ac:dyDescent="0.2">
      <c r="A31" s="15" t="s">
        <v>137</v>
      </c>
      <c r="B31" s="15" t="s">
        <v>74</v>
      </c>
      <c r="C31" s="15" t="s">
        <v>128</v>
      </c>
      <c r="D31" s="25">
        <v>5599</v>
      </c>
      <c r="E31" s="15" t="s">
        <v>30</v>
      </c>
      <c r="F31" s="15" t="s">
        <v>139</v>
      </c>
      <c r="G31" s="15" t="s">
        <v>14</v>
      </c>
      <c r="H31" s="15" t="s">
        <v>20</v>
      </c>
      <c r="I31" s="16">
        <v>15.72</v>
      </c>
      <c r="J31" s="15">
        <v>16</v>
      </c>
      <c r="K31" s="15">
        <v>3516.04</v>
      </c>
      <c r="L31" s="15">
        <v>1</v>
      </c>
      <c r="M31" s="15">
        <f t="shared" si="8"/>
        <v>3516.04</v>
      </c>
      <c r="N31" s="16">
        <f t="shared" si="3"/>
        <v>140.64160000000001</v>
      </c>
      <c r="O31" s="16">
        <f t="shared" si="5"/>
        <v>35.160400000000003</v>
      </c>
      <c r="P31" s="15">
        <v>17</v>
      </c>
      <c r="Q31" s="15">
        <v>477</v>
      </c>
      <c r="R31" s="16">
        <v>3549</v>
      </c>
      <c r="S31" s="15">
        <v>8</v>
      </c>
      <c r="T31" s="16">
        <f t="shared" si="6"/>
        <v>28392</v>
      </c>
      <c r="U31" s="26" t="s">
        <v>34</v>
      </c>
      <c r="V31" s="26" t="s">
        <v>45</v>
      </c>
      <c r="W31" s="26" t="s">
        <v>46</v>
      </c>
      <c r="X31" s="26" t="s">
        <v>47</v>
      </c>
      <c r="Y31" s="15">
        <v>100</v>
      </c>
      <c r="Z31" s="15">
        <f t="shared" si="7"/>
        <v>250000000</v>
      </c>
      <c r="AA31" s="15">
        <v>35</v>
      </c>
    </row>
    <row r="32" spans="1:27" x14ac:dyDescent="0.2">
      <c r="A32" s="15" t="s">
        <v>137</v>
      </c>
      <c r="B32" s="15" t="s">
        <v>74</v>
      </c>
      <c r="C32" s="15" t="s">
        <v>129</v>
      </c>
      <c r="D32" s="25">
        <v>5588</v>
      </c>
      <c r="E32" s="15" t="s">
        <v>30</v>
      </c>
      <c r="F32" s="15" t="s">
        <v>139</v>
      </c>
      <c r="G32" s="15" t="s">
        <v>15</v>
      </c>
      <c r="H32" s="15" t="s">
        <v>20</v>
      </c>
      <c r="I32" s="16">
        <v>15.03</v>
      </c>
      <c r="J32" s="15">
        <v>15</v>
      </c>
      <c r="K32" s="15">
        <v>2388.81</v>
      </c>
      <c r="L32" s="15">
        <v>1</v>
      </c>
      <c r="M32" s="15">
        <f t="shared" si="8"/>
        <v>2388.81</v>
      </c>
      <c r="N32" s="16">
        <f t="shared" si="3"/>
        <v>95.552399999999992</v>
      </c>
      <c r="O32" s="16">
        <f t="shared" si="5"/>
        <v>23.888099999999998</v>
      </c>
      <c r="P32" s="15">
        <v>17</v>
      </c>
      <c r="Q32" s="15">
        <v>514</v>
      </c>
      <c r="R32" s="16">
        <v>2161.73</v>
      </c>
      <c r="S32" s="15">
        <v>8</v>
      </c>
      <c r="T32" s="16">
        <f t="shared" si="6"/>
        <v>17293.84</v>
      </c>
      <c r="U32" s="26" t="s">
        <v>35</v>
      </c>
      <c r="V32" s="26" t="s">
        <v>48</v>
      </c>
      <c r="W32" s="26" t="s">
        <v>49</v>
      </c>
      <c r="X32" s="26" t="s">
        <v>50</v>
      </c>
      <c r="Y32" s="15">
        <v>100</v>
      </c>
      <c r="Z32" s="15">
        <f t="shared" si="7"/>
        <v>250000000</v>
      </c>
      <c r="AA32" s="15">
        <v>35</v>
      </c>
    </row>
    <row r="33" spans="1:27" x14ac:dyDescent="0.2">
      <c r="A33" s="15" t="s">
        <v>137</v>
      </c>
      <c r="B33" s="15" t="s">
        <v>74</v>
      </c>
      <c r="C33" s="15" t="s">
        <v>130</v>
      </c>
      <c r="D33" s="25">
        <v>6032</v>
      </c>
      <c r="E33" s="15" t="s">
        <v>30</v>
      </c>
      <c r="F33" s="15" t="s">
        <v>139</v>
      </c>
      <c r="G33" s="15" t="s">
        <v>16</v>
      </c>
      <c r="H33" s="15" t="s">
        <v>20</v>
      </c>
      <c r="I33" s="16">
        <v>15.42</v>
      </c>
      <c r="J33" s="15">
        <v>15</v>
      </c>
      <c r="K33" s="15">
        <v>2632.95</v>
      </c>
      <c r="L33" s="15">
        <v>1</v>
      </c>
      <c r="M33" s="15">
        <f t="shared" si="8"/>
        <v>2632.95</v>
      </c>
      <c r="N33" s="16">
        <f t="shared" si="3"/>
        <v>105.318</v>
      </c>
      <c r="O33" s="16">
        <f t="shared" si="5"/>
        <v>26.329499999999999</v>
      </c>
      <c r="P33" s="15">
        <v>17</v>
      </c>
      <c r="Q33" s="15">
        <v>458</v>
      </c>
      <c r="R33" s="16">
        <v>3442.65</v>
      </c>
      <c r="S33" s="15">
        <v>8</v>
      </c>
      <c r="T33" s="16">
        <f t="shared" si="6"/>
        <v>27541.200000000001</v>
      </c>
      <c r="U33" s="26" t="s">
        <v>36</v>
      </c>
      <c r="V33" s="26" t="s">
        <v>51</v>
      </c>
      <c r="W33" s="26" t="s">
        <v>52</v>
      </c>
      <c r="X33" s="26" t="s">
        <v>53</v>
      </c>
      <c r="Y33" s="15">
        <v>100</v>
      </c>
      <c r="Z33" s="15">
        <f t="shared" si="7"/>
        <v>250000000</v>
      </c>
      <c r="AA33" s="15">
        <v>35</v>
      </c>
    </row>
    <row r="34" spans="1:27" x14ac:dyDescent="0.2">
      <c r="A34" s="1" t="s">
        <v>138</v>
      </c>
      <c r="B34" s="1" t="s">
        <v>74</v>
      </c>
      <c r="C34" s="1" t="s">
        <v>131</v>
      </c>
      <c r="D34" s="24">
        <v>5746</v>
      </c>
      <c r="E34" s="1" t="s">
        <v>30</v>
      </c>
      <c r="F34" s="1" t="s">
        <v>140</v>
      </c>
      <c r="G34" s="1" t="s">
        <v>13</v>
      </c>
      <c r="H34" s="1" t="s">
        <v>20</v>
      </c>
      <c r="I34" s="2">
        <v>15.37</v>
      </c>
      <c r="J34" s="1">
        <v>15</v>
      </c>
      <c r="K34" s="1">
        <v>1941.59</v>
      </c>
      <c r="L34" s="1">
        <v>1</v>
      </c>
      <c r="M34" s="1">
        <f t="shared" si="8"/>
        <v>1941.59</v>
      </c>
      <c r="N34" s="2">
        <f t="shared" si="3"/>
        <v>77.663599999999988</v>
      </c>
      <c r="O34" s="2">
        <f t="shared" si="5"/>
        <v>19.415899999999997</v>
      </c>
      <c r="P34" s="1">
        <v>18</v>
      </c>
      <c r="Q34" s="1">
        <v>477</v>
      </c>
      <c r="R34" s="2">
        <v>3545.99</v>
      </c>
      <c r="S34" s="1">
        <v>8</v>
      </c>
      <c r="T34" s="2">
        <f t="shared" si="6"/>
        <v>28367.919999999998</v>
      </c>
      <c r="U34" s="6" t="s">
        <v>37</v>
      </c>
      <c r="V34" s="24" t="s">
        <v>54</v>
      </c>
      <c r="W34" s="24" t="s">
        <v>55</v>
      </c>
      <c r="X34" s="24" t="s">
        <v>56</v>
      </c>
      <c r="Y34" s="1">
        <v>90</v>
      </c>
      <c r="Z34" s="1">
        <f t="shared" si="7"/>
        <v>225000000</v>
      </c>
      <c r="AA34" s="1">
        <v>35</v>
      </c>
    </row>
    <row r="35" spans="1:27" x14ac:dyDescent="0.2">
      <c r="A35" s="1" t="s">
        <v>138</v>
      </c>
      <c r="B35" s="1" t="s">
        <v>74</v>
      </c>
      <c r="C35" s="1" t="s">
        <v>132</v>
      </c>
      <c r="D35" s="24">
        <v>5928</v>
      </c>
      <c r="E35" s="1" t="s">
        <v>30</v>
      </c>
      <c r="F35" s="1" t="s">
        <v>140</v>
      </c>
      <c r="G35" s="1" t="s">
        <v>14</v>
      </c>
      <c r="H35" s="1" t="s">
        <v>20</v>
      </c>
      <c r="I35" s="2">
        <v>15.07</v>
      </c>
      <c r="J35" s="1">
        <v>15</v>
      </c>
      <c r="K35" s="1">
        <v>1458.85</v>
      </c>
      <c r="L35" s="1">
        <v>1</v>
      </c>
      <c r="M35" s="1">
        <f t="shared" si="8"/>
        <v>1458.85</v>
      </c>
      <c r="N35" s="2">
        <f t="shared" si="3"/>
        <v>58.353999999999999</v>
      </c>
      <c r="O35" s="2">
        <f t="shared" si="5"/>
        <v>14.5885</v>
      </c>
      <c r="P35" s="1">
        <v>18</v>
      </c>
      <c r="Q35" s="1">
        <v>464</v>
      </c>
      <c r="R35" s="2">
        <v>3610.08</v>
      </c>
      <c r="S35" s="1">
        <v>8</v>
      </c>
      <c r="T35" s="2">
        <f t="shared" si="6"/>
        <v>28880.639999999999</v>
      </c>
      <c r="U35" s="6" t="s">
        <v>38</v>
      </c>
      <c r="V35" s="24" t="s">
        <v>57</v>
      </c>
      <c r="W35" s="24" t="s">
        <v>58</v>
      </c>
      <c r="X35" s="24" t="s">
        <v>59</v>
      </c>
      <c r="Y35" s="1">
        <v>90</v>
      </c>
      <c r="Z35" s="1">
        <f t="shared" si="7"/>
        <v>225000000</v>
      </c>
      <c r="AA35" s="1">
        <v>35</v>
      </c>
    </row>
    <row r="36" spans="1:27" x14ac:dyDescent="0.2">
      <c r="A36" s="1" t="s">
        <v>138</v>
      </c>
      <c r="B36" s="1" t="s">
        <v>74</v>
      </c>
      <c r="C36" s="1" t="s">
        <v>133</v>
      </c>
      <c r="D36" s="24">
        <v>5314</v>
      </c>
      <c r="E36" s="1" t="s">
        <v>30</v>
      </c>
      <c r="F36" s="1" t="s">
        <v>140</v>
      </c>
      <c r="G36" s="1" t="s">
        <v>15</v>
      </c>
      <c r="H36" s="1" t="s">
        <v>20</v>
      </c>
      <c r="I36" s="2">
        <v>14.93</v>
      </c>
      <c r="J36" s="1">
        <v>15</v>
      </c>
      <c r="K36" s="1">
        <v>2108.13</v>
      </c>
      <c r="L36" s="1">
        <v>1</v>
      </c>
      <c r="M36" s="1">
        <f t="shared" si="8"/>
        <v>2108.13</v>
      </c>
      <c r="N36" s="2">
        <f t="shared" si="3"/>
        <v>84.325200000000009</v>
      </c>
      <c r="O36" s="2">
        <f t="shared" si="5"/>
        <v>21.081300000000002</v>
      </c>
      <c r="P36" s="1">
        <v>17</v>
      </c>
      <c r="Q36" s="1">
        <v>471</v>
      </c>
      <c r="R36" s="2">
        <v>2805.45</v>
      </c>
      <c r="S36" s="1">
        <v>8</v>
      </c>
      <c r="T36" s="2">
        <f t="shared" si="6"/>
        <v>22443.599999999999</v>
      </c>
      <c r="U36" s="6" t="s">
        <v>39</v>
      </c>
      <c r="V36" s="24" t="s">
        <v>60</v>
      </c>
      <c r="W36" s="24" t="s">
        <v>61</v>
      </c>
      <c r="X36" s="24" t="s">
        <v>62</v>
      </c>
      <c r="Y36" s="1">
        <v>80</v>
      </c>
      <c r="Z36" s="1">
        <f t="shared" si="7"/>
        <v>200000000</v>
      </c>
      <c r="AA36" s="1">
        <v>35</v>
      </c>
    </row>
    <row r="37" spans="1:27" x14ac:dyDescent="0.2">
      <c r="A37" s="1" t="s">
        <v>138</v>
      </c>
      <c r="B37" s="1" t="s">
        <v>74</v>
      </c>
      <c r="C37" s="1" t="s">
        <v>134</v>
      </c>
      <c r="D37" s="24">
        <v>5639</v>
      </c>
      <c r="E37" s="1" t="s">
        <v>30</v>
      </c>
      <c r="F37" s="1" t="s">
        <v>140</v>
      </c>
      <c r="G37" s="1" t="s">
        <v>16</v>
      </c>
      <c r="H37" s="1" t="s">
        <v>20</v>
      </c>
      <c r="I37" s="2">
        <v>14.5</v>
      </c>
      <c r="J37" s="1">
        <v>15</v>
      </c>
      <c r="K37" s="1">
        <v>2941.99</v>
      </c>
      <c r="L37" s="1">
        <v>1</v>
      </c>
      <c r="M37" s="1">
        <f t="shared" si="8"/>
        <v>2941.99</v>
      </c>
      <c r="N37" s="2">
        <f t="shared" si="3"/>
        <v>117.67959999999999</v>
      </c>
      <c r="O37" s="2">
        <f t="shared" si="5"/>
        <v>29.419899999999998</v>
      </c>
      <c r="P37" s="1">
        <v>17</v>
      </c>
      <c r="Q37" s="1">
        <v>460</v>
      </c>
      <c r="R37" s="2">
        <v>3546.92</v>
      </c>
      <c r="S37" s="1">
        <v>8</v>
      </c>
      <c r="T37" s="2">
        <f t="shared" si="6"/>
        <v>28375.360000000001</v>
      </c>
      <c r="U37" s="6" t="s">
        <v>40</v>
      </c>
      <c r="V37" s="24" t="s">
        <v>63</v>
      </c>
      <c r="W37" s="24" t="s">
        <v>64</v>
      </c>
      <c r="X37" s="24" t="s">
        <v>65</v>
      </c>
      <c r="Y37" s="1">
        <v>100</v>
      </c>
      <c r="Z37" s="1">
        <f t="shared" si="7"/>
        <v>250000000</v>
      </c>
      <c r="AA37" s="1">
        <v>35</v>
      </c>
    </row>
    <row r="38" spans="1:27" x14ac:dyDescent="0.2">
      <c r="A38" s="15" t="s">
        <v>216</v>
      </c>
      <c r="B38" s="15" t="s">
        <v>74</v>
      </c>
      <c r="C38" s="15" t="s">
        <v>223</v>
      </c>
      <c r="D38" s="15">
        <v>1092</v>
      </c>
      <c r="E38" s="15" t="s">
        <v>30</v>
      </c>
      <c r="F38" s="41" t="s">
        <v>251</v>
      </c>
      <c r="G38" s="15" t="s">
        <v>13</v>
      </c>
      <c r="H38" s="15" t="s">
        <v>20</v>
      </c>
      <c r="I38" s="16">
        <v>14.03</v>
      </c>
      <c r="J38" s="15">
        <v>14</v>
      </c>
      <c r="K38" s="15">
        <v>2056.9699999999998</v>
      </c>
      <c r="L38" s="15">
        <v>1</v>
      </c>
      <c r="M38" s="16">
        <f t="shared" si="8"/>
        <v>2056.9699999999998</v>
      </c>
      <c r="N38" s="16">
        <f t="shared" si="3"/>
        <v>82.27879999999999</v>
      </c>
      <c r="O38" s="16">
        <f t="shared" si="5"/>
        <v>20.569699999999997</v>
      </c>
      <c r="P38" s="15">
        <v>17</v>
      </c>
      <c r="Q38" s="15">
        <v>506</v>
      </c>
      <c r="R38" s="16">
        <v>3566.47</v>
      </c>
      <c r="S38" s="15">
        <v>10</v>
      </c>
      <c r="T38" s="16">
        <f t="shared" si="6"/>
        <v>35664.699999999997</v>
      </c>
      <c r="U38" s="26" t="s">
        <v>258</v>
      </c>
      <c r="V38" s="44" t="s">
        <v>287</v>
      </c>
      <c r="W38" s="44" t="s">
        <v>288</v>
      </c>
      <c r="X38" s="44" t="s">
        <v>289</v>
      </c>
      <c r="Y38" s="15">
        <v>90</v>
      </c>
      <c r="Z38" s="15">
        <f t="shared" si="7"/>
        <v>225000000</v>
      </c>
      <c r="AA38" s="15">
        <v>35</v>
      </c>
    </row>
    <row r="39" spans="1:27" x14ac:dyDescent="0.2">
      <c r="A39" s="15" t="s">
        <v>216</v>
      </c>
      <c r="B39" s="15" t="s">
        <v>74</v>
      </c>
      <c r="C39" s="15" t="s">
        <v>224</v>
      </c>
      <c r="D39" s="15">
        <v>8325</v>
      </c>
      <c r="E39" s="15" t="s">
        <v>30</v>
      </c>
      <c r="F39" s="41" t="s">
        <v>251</v>
      </c>
      <c r="G39" s="15" t="s">
        <v>14</v>
      </c>
      <c r="H39" s="15" t="s">
        <v>20</v>
      </c>
      <c r="I39" s="16">
        <v>14.96</v>
      </c>
      <c r="J39" s="15">
        <v>15</v>
      </c>
      <c r="K39" s="15">
        <v>3028.42</v>
      </c>
      <c r="L39" s="15">
        <v>1</v>
      </c>
      <c r="M39" s="16">
        <f t="shared" si="8"/>
        <v>3028.42</v>
      </c>
      <c r="N39" s="16">
        <f t="shared" si="3"/>
        <v>121.13680000000001</v>
      </c>
      <c r="O39" s="16">
        <f t="shared" si="5"/>
        <v>30.284200000000002</v>
      </c>
      <c r="P39" s="15">
        <v>17</v>
      </c>
      <c r="Q39" s="15">
        <v>495</v>
      </c>
      <c r="R39" s="16">
        <v>4904.96</v>
      </c>
      <c r="S39" s="15">
        <v>10</v>
      </c>
      <c r="T39" s="16">
        <f t="shared" si="6"/>
        <v>49049.599999999999</v>
      </c>
      <c r="U39" s="26" t="s">
        <v>259</v>
      </c>
      <c r="V39" s="44" t="s">
        <v>290</v>
      </c>
      <c r="W39" s="44" t="s">
        <v>291</v>
      </c>
      <c r="X39" s="44" t="s">
        <v>292</v>
      </c>
      <c r="Y39" s="15">
        <v>90</v>
      </c>
      <c r="Z39" s="15">
        <f t="shared" si="7"/>
        <v>225000000</v>
      </c>
      <c r="AA39" s="15">
        <v>35</v>
      </c>
    </row>
    <row r="40" spans="1:27" x14ac:dyDescent="0.2">
      <c r="A40" s="15" t="s">
        <v>216</v>
      </c>
      <c r="B40" s="15" t="s">
        <v>74</v>
      </c>
      <c r="C40" s="15" t="s">
        <v>225</v>
      </c>
      <c r="D40" s="15">
        <v>2627</v>
      </c>
      <c r="E40" s="15" t="s">
        <v>30</v>
      </c>
      <c r="F40" s="41" t="s">
        <v>251</v>
      </c>
      <c r="G40" s="15" t="s">
        <v>15</v>
      </c>
      <c r="H40" s="15" t="s">
        <v>20</v>
      </c>
      <c r="I40" s="16">
        <v>14.62</v>
      </c>
      <c r="J40" s="15">
        <v>15</v>
      </c>
      <c r="K40" s="15">
        <v>2067.19</v>
      </c>
      <c r="L40" s="15">
        <v>1</v>
      </c>
      <c r="M40" s="16">
        <f t="shared" si="8"/>
        <v>2067.19</v>
      </c>
      <c r="N40" s="16">
        <f t="shared" si="3"/>
        <v>82.687600000000003</v>
      </c>
      <c r="O40" s="16">
        <f t="shared" si="5"/>
        <v>20.671900000000001</v>
      </c>
      <c r="P40" s="15">
        <v>17</v>
      </c>
      <c r="Q40" s="15">
        <v>477</v>
      </c>
      <c r="R40" s="16">
        <v>4098.1499999999996</v>
      </c>
      <c r="S40" s="15">
        <v>10</v>
      </c>
      <c r="T40" s="16">
        <f t="shared" si="6"/>
        <v>40981.5</v>
      </c>
      <c r="U40" s="26" t="s">
        <v>260</v>
      </c>
      <c r="V40" s="44" t="s">
        <v>293</v>
      </c>
      <c r="W40" s="44" t="s">
        <v>294</v>
      </c>
      <c r="X40" s="44" t="s">
        <v>295</v>
      </c>
      <c r="Y40" s="15">
        <v>80</v>
      </c>
      <c r="Z40" s="15">
        <f t="shared" si="7"/>
        <v>200000000</v>
      </c>
      <c r="AA40" s="15">
        <v>35</v>
      </c>
    </row>
    <row r="41" spans="1:27" x14ac:dyDescent="0.2">
      <c r="A41" s="15" t="s">
        <v>216</v>
      </c>
      <c r="B41" s="15" t="s">
        <v>74</v>
      </c>
      <c r="C41" s="15" t="s">
        <v>226</v>
      </c>
      <c r="D41" s="15">
        <v>8772</v>
      </c>
      <c r="E41" s="15" t="s">
        <v>30</v>
      </c>
      <c r="F41" s="41" t="s">
        <v>251</v>
      </c>
      <c r="G41" s="15" t="s">
        <v>16</v>
      </c>
      <c r="H41" s="15" t="s">
        <v>20</v>
      </c>
      <c r="I41" s="16">
        <v>15</v>
      </c>
      <c r="J41" s="15">
        <v>15</v>
      </c>
      <c r="K41" s="15">
        <v>2394.92</v>
      </c>
      <c r="L41" s="15">
        <v>1</v>
      </c>
      <c r="M41" s="16">
        <f t="shared" si="8"/>
        <v>2394.92</v>
      </c>
      <c r="N41" s="16">
        <f t="shared" si="3"/>
        <v>95.796800000000005</v>
      </c>
      <c r="O41" s="16">
        <f t="shared" si="5"/>
        <v>23.949200000000001</v>
      </c>
      <c r="P41" s="15">
        <v>17</v>
      </c>
      <c r="Q41" s="15">
        <v>484</v>
      </c>
      <c r="R41" s="16">
        <v>3051.2</v>
      </c>
      <c r="S41" s="15">
        <v>10</v>
      </c>
      <c r="T41" s="16">
        <f t="shared" si="6"/>
        <v>30512</v>
      </c>
      <c r="U41" s="26" t="s">
        <v>261</v>
      </c>
      <c r="V41" s="44" t="s">
        <v>296</v>
      </c>
      <c r="W41" s="44" t="s">
        <v>297</v>
      </c>
      <c r="X41" s="44" t="s">
        <v>298</v>
      </c>
      <c r="Y41" s="15">
        <v>90</v>
      </c>
      <c r="Z41" s="15">
        <f t="shared" si="7"/>
        <v>225000000</v>
      </c>
      <c r="AA41" s="15">
        <v>35</v>
      </c>
    </row>
    <row r="42" spans="1:27" x14ac:dyDescent="0.2">
      <c r="A42" s="1" t="s">
        <v>217</v>
      </c>
      <c r="B42" s="1" t="s">
        <v>74</v>
      </c>
      <c r="C42" s="1" t="s">
        <v>227</v>
      </c>
      <c r="D42" s="1">
        <v>1139</v>
      </c>
      <c r="E42" s="1" t="s">
        <v>30</v>
      </c>
      <c r="F42" s="38" t="s">
        <v>252</v>
      </c>
      <c r="G42" s="1" t="s">
        <v>13</v>
      </c>
      <c r="H42" s="1" t="s">
        <v>20</v>
      </c>
      <c r="I42" s="2">
        <v>14.83</v>
      </c>
      <c r="J42" s="1">
        <v>15</v>
      </c>
      <c r="K42" s="1">
        <v>1925.79</v>
      </c>
      <c r="L42" s="1">
        <v>1</v>
      </c>
      <c r="M42" s="2">
        <f t="shared" si="8"/>
        <v>1925.79</v>
      </c>
      <c r="N42" s="2">
        <f t="shared" si="3"/>
        <v>77.031600000000012</v>
      </c>
      <c r="O42" s="2">
        <f t="shared" si="5"/>
        <v>19.257900000000003</v>
      </c>
      <c r="P42" s="1">
        <v>18</v>
      </c>
      <c r="Q42" s="7">
        <v>485</v>
      </c>
      <c r="R42" s="2">
        <v>4457.57</v>
      </c>
      <c r="S42" s="1">
        <v>10</v>
      </c>
      <c r="T42" s="2">
        <f t="shared" si="6"/>
        <v>44575.7</v>
      </c>
      <c r="U42" s="1" t="s">
        <v>262</v>
      </c>
      <c r="V42" s="43" t="s">
        <v>299</v>
      </c>
      <c r="W42" s="43" t="s">
        <v>300</v>
      </c>
      <c r="X42" s="43" t="s">
        <v>301</v>
      </c>
      <c r="Y42" s="1">
        <v>95</v>
      </c>
      <c r="Z42" s="1">
        <f t="shared" si="7"/>
        <v>237500000</v>
      </c>
      <c r="AA42" s="1">
        <v>35</v>
      </c>
    </row>
    <row r="43" spans="1:27" x14ac:dyDescent="0.2">
      <c r="A43" s="1" t="s">
        <v>217</v>
      </c>
      <c r="B43" s="1" t="s">
        <v>74</v>
      </c>
      <c r="C43" s="1" t="s">
        <v>228</v>
      </c>
      <c r="D43" s="1">
        <v>1578</v>
      </c>
      <c r="E43" s="1" t="s">
        <v>30</v>
      </c>
      <c r="F43" s="38" t="s">
        <v>252</v>
      </c>
      <c r="G43" s="1" t="s">
        <v>14</v>
      </c>
      <c r="H43" s="1" t="s">
        <v>20</v>
      </c>
      <c r="I43" s="2">
        <v>14.66</v>
      </c>
      <c r="J43" s="1">
        <v>15</v>
      </c>
      <c r="K43" s="1">
        <v>1892.57</v>
      </c>
      <c r="L43" s="1">
        <v>1</v>
      </c>
      <c r="M43" s="2">
        <f t="shared" si="8"/>
        <v>1892.57</v>
      </c>
      <c r="N43" s="2">
        <f t="shared" si="3"/>
        <v>75.702799999999996</v>
      </c>
      <c r="O43" s="2">
        <f t="shared" si="5"/>
        <v>18.925699999999999</v>
      </c>
      <c r="P43" s="1">
        <v>18</v>
      </c>
      <c r="Q43" s="1">
        <v>477</v>
      </c>
      <c r="R43" s="2">
        <v>4791.7299999999996</v>
      </c>
      <c r="S43" s="1">
        <v>10</v>
      </c>
      <c r="T43" s="2">
        <f t="shared" si="6"/>
        <v>47917.299999999996</v>
      </c>
      <c r="U43" s="1" t="s">
        <v>263</v>
      </c>
      <c r="V43" s="43" t="s">
        <v>302</v>
      </c>
      <c r="W43" s="43" t="s">
        <v>303</v>
      </c>
      <c r="X43" s="43" t="s">
        <v>304</v>
      </c>
      <c r="Y43" s="1">
        <v>95</v>
      </c>
      <c r="Z43" s="1">
        <f t="shared" si="7"/>
        <v>237500000</v>
      </c>
      <c r="AA43" s="1">
        <v>35</v>
      </c>
    </row>
    <row r="44" spans="1:27" x14ac:dyDescent="0.2">
      <c r="A44" s="1" t="s">
        <v>217</v>
      </c>
      <c r="B44" s="1" t="s">
        <v>74</v>
      </c>
      <c r="C44" s="1" t="s">
        <v>229</v>
      </c>
      <c r="D44" s="1">
        <v>1753</v>
      </c>
      <c r="E44" s="1" t="s">
        <v>30</v>
      </c>
      <c r="F44" s="38" t="s">
        <v>252</v>
      </c>
      <c r="G44" s="1" t="s">
        <v>15</v>
      </c>
      <c r="H44" s="1" t="s">
        <v>20</v>
      </c>
      <c r="I44" s="2">
        <v>15.1</v>
      </c>
      <c r="J44" s="1">
        <v>15</v>
      </c>
      <c r="K44" s="2">
        <v>1347.9</v>
      </c>
      <c r="L44" s="1">
        <v>1</v>
      </c>
      <c r="M44" s="2">
        <f t="shared" si="8"/>
        <v>1347.9</v>
      </c>
      <c r="N44" s="2">
        <f t="shared" si="3"/>
        <v>53.915999999999997</v>
      </c>
      <c r="O44" s="2">
        <f t="shared" si="5"/>
        <v>13.478999999999999</v>
      </c>
      <c r="P44" s="1">
        <v>18</v>
      </c>
      <c r="Q44" s="1">
        <v>494</v>
      </c>
      <c r="R44" s="2">
        <v>4257.3599999999997</v>
      </c>
      <c r="S44" s="1">
        <v>10</v>
      </c>
      <c r="T44" s="2">
        <f t="shared" si="6"/>
        <v>42573.599999999999</v>
      </c>
      <c r="U44" s="1" t="s">
        <v>264</v>
      </c>
      <c r="V44" s="43" t="s">
        <v>305</v>
      </c>
      <c r="W44" s="43" t="s">
        <v>306</v>
      </c>
      <c r="X44" s="43" t="s">
        <v>307</v>
      </c>
      <c r="Y44" s="1">
        <v>100</v>
      </c>
      <c r="Z44" s="1">
        <f t="shared" si="7"/>
        <v>250000000</v>
      </c>
      <c r="AA44" s="1">
        <v>35</v>
      </c>
    </row>
    <row r="45" spans="1:27" x14ac:dyDescent="0.2">
      <c r="A45" s="1" t="s">
        <v>217</v>
      </c>
      <c r="B45" s="1" t="s">
        <v>74</v>
      </c>
      <c r="C45" s="1" t="s">
        <v>230</v>
      </c>
      <c r="D45" s="1">
        <v>6389</v>
      </c>
      <c r="E45" s="1" t="s">
        <v>30</v>
      </c>
      <c r="F45" s="38" t="s">
        <v>252</v>
      </c>
      <c r="G45" s="1" t="s">
        <v>16</v>
      </c>
      <c r="H45" s="1" t="s">
        <v>20</v>
      </c>
      <c r="I45" s="2">
        <v>15.18</v>
      </c>
      <c r="J45" s="1">
        <v>15</v>
      </c>
      <c r="K45" s="1">
        <v>1368.54</v>
      </c>
      <c r="L45" s="1">
        <v>1</v>
      </c>
      <c r="M45" s="2">
        <f t="shared" si="8"/>
        <v>1368.54</v>
      </c>
      <c r="N45" s="2">
        <f t="shared" si="3"/>
        <v>54.741599999999998</v>
      </c>
      <c r="O45" s="2">
        <f t="shared" si="5"/>
        <v>13.6854</v>
      </c>
      <c r="P45" s="1">
        <v>18</v>
      </c>
      <c r="Q45" s="1">
        <v>480</v>
      </c>
      <c r="R45" s="2">
        <v>3686.01</v>
      </c>
      <c r="S45" s="1">
        <v>10</v>
      </c>
      <c r="T45" s="2">
        <f t="shared" si="6"/>
        <v>36860.100000000006</v>
      </c>
      <c r="U45" s="1" t="s">
        <v>265</v>
      </c>
      <c r="V45" s="43" t="s">
        <v>308</v>
      </c>
      <c r="W45" s="43" t="s">
        <v>309</v>
      </c>
      <c r="X45" s="43" t="s">
        <v>310</v>
      </c>
      <c r="Y45" s="1">
        <v>95</v>
      </c>
      <c r="Z45" s="1">
        <f t="shared" si="7"/>
        <v>237500000</v>
      </c>
      <c r="AA45" s="1">
        <v>35</v>
      </c>
    </row>
    <row r="46" spans="1:27" x14ac:dyDescent="0.2">
      <c r="A46" s="15" t="s">
        <v>218</v>
      </c>
      <c r="B46" s="15" t="s">
        <v>74</v>
      </c>
      <c r="C46" s="15" t="s">
        <v>231</v>
      </c>
      <c r="D46" s="15">
        <v>5931</v>
      </c>
      <c r="E46" s="15" t="s">
        <v>30</v>
      </c>
      <c r="F46" s="41" t="s">
        <v>253</v>
      </c>
      <c r="G46" s="15" t="s">
        <v>13</v>
      </c>
      <c r="H46" s="15" t="s">
        <v>20</v>
      </c>
      <c r="I46" s="16">
        <v>14.59</v>
      </c>
      <c r="J46" s="15">
        <v>15</v>
      </c>
      <c r="K46" s="16">
        <v>2318.8000000000002</v>
      </c>
      <c r="L46" s="15">
        <v>1</v>
      </c>
      <c r="M46" s="16">
        <f t="shared" si="8"/>
        <v>2318.8000000000002</v>
      </c>
      <c r="N46" s="16">
        <f t="shared" si="3"/>
        <v>92.751999999999995</v>
      </c>
      <c r="O46" s="16">
        <f t="shared" si="5"/>
        <v>23.187999999999999</v>
      </c>
      <c r="P46" s="15">
        <v>17</v>
      </c>
      <c r="Q46" s="15">
        <v>484</v>
      </c>
      <c r="R46" s="16">
        <v>2590.6799999999998</v>
      </c>
      <c r="S46" s="15">
        <v>9</v>
      </c>
      <c r="T46" s="16">
        <f t="shared" si="6"/>
        <v>23316.12</v>
      </c>
      <c r="U46" s="15" t="s">
        <v>273</v>
      </c>
      <c r="V46" s="44" t="s">
        <v>311</v>
      </c>
      <c r="W46" s="44" t="s">
        <v>312</v>
      </c>
      <c r="X46" s="44" t="s">
        <v>313</v>
      </c>
      <c r="Y46" s="15">
        <v>95</v>
      </c>
      <c r="Z46" s="15">
        <f t="shared" si="7"/>
        <v>237500000</v>
      </c>
      <c r="AA46" s="15">
        <v>35</v>
      </c>
    </row>
    <row r="47" spans="1:27" x14ac:dyDescent="0.2">
      <c r="A47" s="15" t="s">
        <v>218</v>
      </c>
      <c r="B47" s="15" t="s">
        <v>74</v>
      </c>
      <c r="C47" s="15" t="s">
        <v>232</v>
      </c>
      <c r="D47" s="15">
        <v>8406</v>
      </c>
      <c r="E47" s="15" t="s">
        <v>30</v>
      </c>
      <c r="F47" s="41" t="s">
        <v>253</v>
      </c>
      <c r="G47" s="15" t="s">
        <v>14</v>
      </c>
      <c r="H47" s="15" t="s">
        <v>20</v>
      </c>
      <c r="I47" s="16">
        <v>15.27</v>
      </c>
      <c r="J47" s="15">
        <v>15</v>
      </c>
      <c r="K47" s="15">
        <v>2414.67</v>
      </c>
      <c r="L47" s="15">
        <v>1</v>
      </c>
      <c r="M47" s="16">
        <f t="shared" si="8"/>
        <v>2414.67</v>
      </c>
      <c r="N47" s="16">
        <f t="shared" si="3"/>
        <v>96.586799999999997</v>
      </c>
      <c r="O47" s="16">
        <f t="shared" si="5"/>
        <v>24.146699999999999</v>
      </c>
      <c r="P47" s="15">
        <v>17</v>
      </c>
      <c r="Q47" s="15">
        <v>468</v>
      </c>
      <c r="R47" s="16">
        <v>3557.23</v>
      </c>
      <c r="S47" s="15">
        <v>9</v>
      </c>
      <c r="T47" s="16">
        <f t="shared" si="6"/>
        <v>32015.07</v>
      </c>
      <c r="U47" s="15" t="s">
        <v>274</v>
      </c>
      <c r="V47" s="44" t="s">
        <v>314</v>
      </c>
      <c r="W47" s="44" t="s">
        <v>315</v>
      </c>
      <c r="X47" s="44" t="s">
        <v>316</v>
      </c>
      <c r="Y47" s="15">
        <v>100</v>
      </c>
      <c r="Z47" s="15">
        <f t="shared" si="7"/>
        <v>250000000</v>
      </c>
      <c r="AA47" s="15">
        <v>35</v>
      </c>
    </row>
    <row r="48" spans="1:27" x14ac:dyDescent="0.2">
      <c r="A48" s="15" t="s">
        <v>218</v>
      </c>
      <c r="B48" s="15" t="s">
        <v>74</v>
      </c>
      <c r="C48" s="15" t="s">
        <v>233</v>
      </c>
      <c r="D48" s="15">
        <v>1682</v>
      </c>
      <c r="E48" s="15" t="s">
        <v>30</v>
      </c>
      <c r="F48" s="41" t="s">
        <v>253</v>
      </c>
      <c r="G48" s="15" t="s">
        <v>15</v>
      </c>
      <c r="H48" s="15" t="s">
        <v>20</v>
      </c>
      <c r="I48" s="16">
        <v>14.98</v>
      </c>
      <c r="J48" s="15">
        <v>15</v>
      </c>
      <c r="K48" s="15">
        <v>1681.18</v>
      </c>
      <c r="L48" s="15">
        <v>1</v>
      </c>
      <c r="M48" s="16">
        <f t="shared" si="8"/>
        <v>1681.18</v>
      </c>
      <c r="N48" s="16">
        <f t="shared" si="3"/>
        <v>67.247199999999992</v>
      </c>
      <c r="O48" s="16">
        <f t="shared" si="5"/>
        <v>16.811799999999998</v>
      </c>
      <c r="P48" s="15">
        <v>18</v>
      </c>
      <c r="Q48" s="15">
        <v>486</v>
      </c>
      <c r="R48" s="16">
        <v>3717.03</v>
      </c>
      <c r="S48" s="15">
        <v>9</v>
      </c>
      <c r="T48" s="16">
        <f t="shared" si="6"/>
        <v>33453.270000000004</v>
      </c>
      <c r="U48" s="15" t="s">
        <v>275</v>
      </c>
      <c r="V48" s="44" t="s">
        <v>317</v>
      </c>
      <c r="W48" s="44" t="s">
        <v>318</v>
      </c>
      <c r="X48" s="44" t="s">
        <v>319</v>
      </c>
      <c r="Y48" s="15">
        <v>85</v>
      </c>
      <c r="Z48" s="15">
        <f t="shared" si="7"/>
        <v>212500000</v>
      </c>
      <c r="AA48" s="15">
        <v>35</v>
      </c>
    </row>
    <row r="49" spans="1:27" x14ac:dyDescent="0.2">
      <c r="A49" s="15" t="s">
        <v>218</v>
      </c>
      <c r="B49" s="15" t="s">
        <v>74</v>
      </c>
      <c r="C49" s="15" t="s">
        <v>234</v>
      </c>
      <c r="D49" s="15">
        <v>2470</v>
      </c>
      <c r="E49" s="15" t="s">
        <v>30</v>
      </c>
      <c r="F49" s="41" t="s">
        <v>253</v>
      </c>
      <c r="G49" s="15" t="s">
        <v>16</v>
      </c>
      <c r="H49" s="15" t="s">
        <v>20</v>
      </c>
      <c r="I49" s="16">
        <v>14.89</v>
      </c>
      <c r="J49" s="15">
        <v>15</v>
      </c>
      <c r="K49" s="15">
        <v>1318.19</v>
      </c>
      <c r="L49" s="15">
        <v>1</v>
      </c>
      <c r="M49" s="16">
        <f t="shared" si="8"/>
        <v>1318.19</v>
      </c>
      <c r="N49" s="16">
        <f t="shared" si="3"/>
        <v>52.727600000000002</v>
      </c>
      <c r="O49" s="16">
        <f t="shared" si="5"/>
        <v>13.181900000000001</v>
      </c>
      <c r="P49" s="15">
        <v>18</v>
      </c>
      <c r="Q49" s="15">
        <v>484</v>
      </c>
      <c r="R49" s="16">
        <v>3744.8</v>
      </c>
      <c r="S49" s="15">
        <v>9</v>
      </c>
      <c r="T49" s="16">
        <f t="shared" si="6"/>
        <v>33703.200000000004</v>
      </c>
      <c r="U49" s="42" t="s">
        <v>276</v>
      </c>
      <c r="V49" s="44" t="s">
        <v>320</v>
      </c>
      <c r="W49" s="44" t="s">
        <v>321</v>
      </c>
      <c r="X49" s="44" t="s">
        <v>322</v>
      </c>
      <c r="Y49" s="15">
        <v>95</v>
      </c>
      <c r="Z49" s="15">
        <f t="shared" si="7"/>
        <v>237500000</v>
      </c>
      <c r="AA49" s="15">
        <v>35</v>
      </c>
    </row>
    <row r="50" spans="1:27" x14ac:dyDescent="0.2">
      <c r="A50" s="1" t="s">
        <v>219</v>
      </c>
      <c r="B50" s="1" t="s">
        <v>74</v>
      </c>
      <c r="C50" s="1" t="s">
        <v>235</v>
      </c>
      <c r="D50" s="1">
        <v>5224</v>
      </c>
      <c r="E50" s="1" t="s">
        <v>30</v>
      </c>
      <c r="F50" s="38" t="s">
        <v>254</v>
      </c>
      <c r="G50" s="1" t="s">
        <v>13</v>
      </c>
      <c r="H50" s="1" t="s">
        <v>20</v>
      </c>
      <c r="I50" s="2">
        <v>14.35</v>
      </c>
      <c r="J50" s="1">
        <v>14</v>
      </c>
      <c r="K50" s="1">
        <v>1394.41</v>
      </c>
      <c r="L50" s="1">
        <v>1</v>
      </c>
      <c r="M50" s="2">
        <f t="shared" si="8"/>
        <v>1394.41</v>
      </c>
      <c r="N50" s="2">
        <f t="shared" si="3"/>
        <v>55.776400000000002</v>
      </c>
      <c r="O50" s="2">
        <f t="shared" si="5"/>
        <v>13.944100000000001</v>
      </c>
      <c r="P50" s="1">
        <v>18</v>
      </c>
      <c r="Q50" s="1">
        <v>496</v>
      </c>
      <c r="R50" s="2">
        <v>3198.85</v>
      </c>
      <c r="S50" s="1">
        <v>9</v>
      </c>
      <c r="T50" s="2">
        <f t="shared" si="6"/>
        <v>28789.649999999998</v>
      </c>
      <c r="U50" s="39" t="s">
        <v>277</v>
      </c>
      <c r="V50" s="43" t="s">
        <v>323</v>
      </c>
      <c r="W50" s="43" t="s">
        <v>324</v>
      </c>
      <c r="X50" s="43" t="s">
        <v>325</v>
      </c>
      <c r="Y50" s="1">
        <v>100</v>
      </c>
      <c r="Z50" s="1">
        <f t="shared" si="7"/>
        <v>250000000</v>
      </c>
      <c r="AA50" s="1">
        <v>35</v>
      </c>
    </row>
    <row r="51" spans="1:27" x14ac:dyDescent="0.2">
      <c r="A51" s="1" t="s">
        <v>219</v>
      </c>
      <c r="B51" s="1" t="s">
        <v>74</v>
      </c>
      <c r="C51" s="1" t="s">
        <v>236</v>
      </c>
      <c r="D51" s="1">
        <v>8207</v>
      </c>
      <c r="E51" s="1" t="s">
        <v>30</v>
      </c>
      <c r="F51" s="38" t="s">
        <v>254</v>
      </c>
      <c r="G51" s="1" t="s">
        <v>14</v>
      </c>
      <c r="H51" s="1" t="s">
        <v>20</v>
      </c>
      <c r="I51" s="2">
        <v>14.14</v>
      </c>
      <c r="J51" s="1">
        <v>14</v>
      </c>
      <c r="K51" s="1">
        <v>1766.89</v>
      </c>
      <c r="L51" s="1">
        <v>1</v>
      </c>
      <c r="M51" s="2">
        <f t="shared" si="8"/>
        <v>1766.89</v>
      </c>
      <c r="N51" s="2">
        <f t="shared" si="3"/>
        <v>70.675600000000003</v>
      </c>
      <c r="O51" s="2">
        <f t="shared" si="5"/>
        <v>17.668900000000001</v>
      </c>
      <c r="P51" s="1">
        <v>18</v>
      </c>
      <c r="Q51" s="1">
        <v>483</v>
      </c>
      <c r="R51" s="2">
        <v>3076.6</v>
      </c>
      <c r="S51" s="1">
        <v>9</v>
      </c>
      <c r="T51" s="2">
        <f t="shared" si="6"/>
        <v>27689.399999999998</v>
      </c>
      <c r="U51" s="39" t="s">
        <v>278</v>
      </c>
      <c r="V51" s="43" t="s">
        <v>326</v>
      </c>
      <c r="W51" s="43" t="s">
        <v>327</v>
      </c>
      <c r="X51" s="43" t="s">
        <v>328</v>
      </c>
      <c r="Y51" s="1">
        <v>90</v>
      </c>
      <c r="Z51" s="1">
        <f t="shared" si="7"/>
        <v>225000000</v>
      </c>
      <c r="AA51" s="1">
        <v>35</v>
      </c>
    </row>
    <row r="52" spans="1:27" x14ac:dyDescent="0.2">
      <c r="A52" s="1" t="s">
        <v>219</v>
      </c>
      <c r="B52" s="1" t="s">
        <v>74</v>
      </c>
      <c r="C52" s="1" t="s">
        <v>237</v>
      </c>
      <c r="D52" s="1">
        <v>8433</v>
      </c>
      <c r="E52" s="1" t="s">
        <v>30</v>
      </c>
      <c r="F52" s="38" t="s">
        <v>254</v>
      </c>
      <c r="G52" s="1" t="s">
        <v>15</v>
      </c>
      <c r="H52" s="1" t="s">
        <v>20</v>
      </c>
      <c r="I52" s="2">
        <v>14.21</v>
      </c>
      <c r="J52" s="1">
        <v>14</v>
      </c>
      <c r="K52" s="1">
        <v>1694.64</v>
      </c>
      <c r="L52" s="1">
        <v>1</v>
      </c>
      <c r="M52" s="2">
        <f t="shared" si="8"/>
        <v>1694.64</v>
      </c>
      <c r="N52" s="2">
        <f t="shared" si="3"/>
        <v>67.785600000000002</v>
      </c>
      <c r="O52" s="2">
        <f t="shared" si="5"/>
        <v>16.946400000000001</v>
      </c>
      <c r="P52" s="1">
        <v>18</v>
      </c>
      <c r="Q52" s="1">
        <v>486</v>
      </c>
      <c r="R52" s="2">
        <v>2887.67</v>
      </c>
      <c r="S52" s="1">
        <v>9</v>
      </c>
      <c r="T52" s="2">
        <f t="shared" si="6"/>
        <v>25989.03</v>
      </c>
      <c r="U52" s="39" t="s">
        <v>279</v>
      </c>
      <c r="V52" s="43" t="s">
        <v>329</v>
      </c>
      <c r="W52" s="43" t="s">
        <v>330</v>
      </c>
      <c r="X52" s="43" t="s">
        <v>331</v>
      </c>
      <c r="Y52" s="1">
        <v>100</v>
      </c>
      <c r="Z52" s="1">
        <f t="shared" si="7"/>
        <v>250000000</v>
      </c>
      <c r="AA52" s="1">
        <v>35</v>
      </c>
    </row>
    <row r="53" spans="1:27" x14ac:dyDescent="0.2">
      <c r="A53" s="1" t="s">
        <v>219</v>
      </c>
      <c r="B53" s="1" t="s">
        <v>74</v>
      </c>
      <c r="C53" s="1" t="s">
        <v>238</v>
      </c>
      <c r="D53" s="1">
        <v>8667</v>
      </c>
      <c r="E53" s="1" t="s">
        <v>30</v>
      </c>
      <c r="F53" s="38" t="s">
        <v>254</v>
      </c>
      <c r="G53" s="1" t="s">
        <v>16</v>
      </c>
      <c r="H53" s="1" t="s">
        <v>20</v>
      </c>
      <c r="I53" s="2">
        <v>14.09</v>
      </c>
      <c r="J53" s="1">
        <v>14</v>
      </c>
      <c r="K53" s="2">
        <v>1652.1</v>
      </c>
      <c r="L53" s="1">
        <v>1</v>
      </c>
      <c r="M53" s="2">
        <f t="shared" si="8"/>
        <v>1652.1</v>
      </c>
      <c r="N53" s="2">
        <f t="shared" si="3"/>
        <v>66.084000000000003</v>
      </c>
      <c r="O53" s="2">
        <f t="shared" si="5"/>
        <v>16.521000000000001</v>
      </c>
      <c r="P53" s="1">
        <v>18</v>
      </c>
      <c r="Q53" s="1">
        <v>485</v>
      </c>
      <c r="R53" s="2">
        <v>3178.92</v>
      </c>
      <c r="S53" s="1">
        <v>9</v>
      </c>
      <c r="T53" s="2">
        <f t="shared" si="6"/>
        <v>28610.28</v>
      </c>
      <c r="U53" s="39" t="s">
        <v>149</v>
      </c>
      <c r="V53" s="43" t="s">
        <v>160</v>
      </c>
      <c r="W53" s="43" t="s">
        <v>161</v>
      </c>
      <c r="X53" s="43" t="s">
        <v>162</v>
      </c>
      <c r="Y53" s="1">
        <v>95</v>
      </c>
      <c r="Z53" s="1">
        <f t="shared" si="7"/>
        <v>237500000</v>
      </c>
      <c r="AA53" s="1">
        <v>35</v>
      </c>
    </row>
    <row r="54" spans="1:27" x14ac:dyDescent="0.2">
      <c r="A54" s="15" t="s">
        <v>220</v>
      </c>
      <c r="B54" s="15" t="s">
        <v>74</v>
      </c>
      <c r="C54" s="15" t="s">
        <v>239</v>
      </c>
      <c r="D54" s="15">
        <v>5276</v>
      </c>
      <c r="E54" s="15" t="s">
        <v>30</v>
      </c>
      <c r="F54" s="41" t="s">
        <v>255</v>
      </c>
      <c r="G54" s="15" t="s">
        <v>13</v>
      </c>
      <c r="H54" s="15" t="s">
        <v>20</v>
      </c>
      <c r="I54" s="16">
        <v>14.65</v>
      </c>
      <c r="J54" s="15">
        <v>15</v>
      </c>
      <c r="K54" s="15">
        <v>1592.99</v>
      </c>
      <c r="L54" s="15">
        <v>1</v>
      </c>
      <c r="M54" s="16">
        <f t="shared" si="8"/>
        <v>1592.99</v>
      </c>
      <c r="N54" s="16">
        <f t="shared" si="3"/>
        <v>63.7196</v>
      </c>
      <c r="O54" s="16">
        <f t="shared" si="5"/>
        <v>15.9299</v>
      </c>
      <c r="P54" s="15">
        <v>18</v>
      </c>
      <c r="Q54" s="15">
        <v>475</v>
      </c>
      <c r="R54" s="16">
        <v>3639.7</v>
      </c>
      <c r="S54" s="15">
        <v>10</v>
      </c>
      <c r="T54" s="16">
        <f t="shared" si="6"/>
        <v>36397</v>
      </c>
      <c r="U54" s="15" t="s">
        <v>150</v>
      </c>
      <c r="V54" s="44" t="s">
        <v>163</v>
      </c>
      <c r="W54" s="44" t="s">
        <v>164</v>
      </c>
      <c r="X54" s="44" t="s">
        <v>165</v>
      </c>
      <c r="Y54" s="15">
        <v>90</v>
      </c>
      <c r="Z54" s="15">
        <f t="shared" si="7"/>
        <v>225000000</v>
      </c>
      <c r="AA54" s="15">
        <v>35</v>
      </c>
    </row>
    <row r="55" spans="1:27" x14ac:dyDescent="0.2">
      <c r="A55" s="15" t="s">
        <v>220</v>
      </c>
      <c r="B55" s="15" t="s">
        <v>74</v>
      </c>
      <c r="C55" s="15" t="s">
        <v>240</v>
      </c>
      <c r="D55" s="15">
        <v>8492</v>
      </c>
      <c r="E55" s="15" t="s">
        <v>30</v>
      </c>
      <c r="F55" s="41" t="s">
        <v>255</v>
      </c>
      <c r="G55" s="15" t="s">
        <v>14</v>
      </c>
      <c r="H55" s="15" t="s">
        <v>20</v>
      </c>
      <c r="I55" s="16">
        <v>15.3</v>
      </c>
      <c r="J55" s="15">
        <v>15</v>
      </c>
      <c r="K55" s="15">
        <v>2037.82</v>
      </c>
      <c r="L55" s="15">
        <v>1</v>
      </c>
      <c r="M55" s="16">
        <f t="shared" ref="M55:M57" si="9">K55*L55</f>
        <v>2037.82</v>
      </c>
      <c r="N55" s="16">
        <f t="shared" ref="N55:N57" si="10">M55*40/1000</f>
        <v>81.512799999999999</v>
      </c>
      <c r="O55" s="16">
        <f t="shared" ref="O55:O57" si="11">N55*0.25</f>
        <v>20.3782</v>
      </c>
      <c r="P55" s="15">
        <v>18</v>
      </c>
      <c r="Q55" s="15">
        <v>475</v>
      </c>
      <c r="R55" s="16">
        <v>4700.96</v>
      </c>
      <c r="S55" s="15">
        <v>10</v>
      </c>
      <c r="T55" s="16">
        <f t="shared" si="6"/>
        <v>47009.599999999999</v>
      </c>
      <c r="U55" s="15" t="s">
        <v>151</v>
      </c>
      <c r="V55" s="44" t="s">
        <v>166</v>
      </c>
      <c r="W55" s="44" t="s">
        <v>167</v>
      </c>
      <c r="X55" s="44" t="s">
        <v>168</v>
      </c>
      <c r="Y55" s="15">
        <v>80</v>
      </c>
      <c r="Z55" s="15">
        <f t="shared" si="7"/>
        <v>200000000</v>
      </c>
      <c r="AA55" s="15">
        <v>35</v>
      </c>
    </row>
    <row r="56" spans="1:27" x14ac:dyDescent="0.2">
      <c r="A56" s="15" t="s">
        <v>220</v>
      </c>
      <c r="B56" s="15" t="s">
        <v>74</v>
      </c>
      <c r="C56" s="15" t="s">
        <v>241</v>
      </c>
      <c r="D56" s="15">
        <v>5573</v>
      </c>
      <c r="E56" s="15" t="s">
        <v>30</v>
      </c>
      <c r="F56" s="41" t="s">
        <v>255</v>
      </c>
      <c r="G56" s="15" t="s">
        <v>15</v>
      </c>
      <c r="H56" s="15" t="s">
        <v>20</v>
      </c>
      <c r="I56" s="16">
        <v>14.89</v>
      </c>
      <c r="J56" s="15">
        <v>15</v>
      </c>
      <c r="K56" s="15">
        <v>2982.75</v>
      </c>
      <c r="L56" s="15">
        <v>1</v>
      </c>
      <c r="M56" s="16">
        <f t="shared" si="9"/>
        <v>2982.75</v>
      </c>
      <c r="N56" s="16">
        <f t="shared" si="10"/>
        <v>119.31</v>
      </c>
      <c r="O56" s="16">
        <f t="shared" si="11"/>
        <v>29.827500000000001</v>
      </c>
      <c r="P56" s="15">
        <v>17</v>
      </c>
      <c r="Q56" s="15">
        <v>462</v>
      </c>
      <c r="R56" s="16">
        <v>2746.64</v>
      </c>
      <c r="S56" s="15">
        <v>10</v>
      </c>
      <c r="T56" s="16">
        <f t="shared" si="6"/>
        <v>27466.399999999998</v>
      </c>
      <c r="U56" s="15" t="s">
        <v>267</v>
      </c>
      <c r="V56" s="44" t="s">
        <v>332</v>
      </c>
      <c r="W56" s="44" t="s">
        <v>333</v>
      </c>
      <c r="X56" s="44" t="s">
        <v>334</v>
      </c>
      <c r="Y56" s="15">
        <v>100</v>
      </c>
      <c r="Z56" s="15">
        <f t="shared" si="7"/>
        <v>250000000</v>
      </c>
      <c r="AA56" s="15">
        <v>35</v>
      </c>
    </row>
    <row r="57" spans="1:27" x14ac:dyDescent="0.2">
      <c r="A57" s="15" t="s">
        <v>220</v>
      </c>
      <c r="B57" s="15" t="s">
        <v>74</v>
      </c>
      <c r="C57" s="15" t="s">
        <v>242</v>
      </c>
      <c r="D57" s="15">
        <v>5973</v>
      </c>
      <c r="E57" s="15" t="s">
        <v>30</v>
      </c>
      <c r="F57" s="41" t="s">
        <v>255</v>
      </c>
      <c r="G57" s="15" t="s">
        <v>16</v>
      </c>
      <c r="H57" s="15" t="s">
        <v>20</v>
      </c>
      <c r="I57" s="16">
        <v>14.5</v>
      </c>
      <c r="J57" s="15">
        <v>15</v>
      </c>
      <c r="K57" s="15">
        <v>2953.38</v>
      </c>
      <c r="L57" s="15">
        <v>1</v>
      </c>
      <c r="M57" s="16">
        <f t="shared" si="9"/>
        <v>2953.38</v>
      </c>
      <c r="N57" s="16">
        <f t="shared" si="10"/>
        <v>118.13520000000001</v>
      </c>
      <c r="O57" s="16">
        <f t="shared" si="11"/>
        <v>29.533800000000003</v>
      </c>
      <c r="P57" s="15">
        <v>17</v>
      </c>
      <c r="Q57" s="15">
        <v>485</v>
      </c>
      <c r="R57" s="16">
        <v>3448.15</v>
      </c>
      <c r="S57" s="15">
        <v>10</v>
      </c>
      <c r="T57" s="16">
        <f t="shared" si="6"/>
        <v>34481.5</v>
      </c>
      <c r="U57" s="15" t="s">
        <v>268</v>
      </c>
      <c r="V57" s="44" t="s">
        <v>335</v>
      </c>
      <c r="W57" s="44" t="s">
        <v>336</v>
      </c>
      <c r="X57" s="44" t="s">
        <v>337</v>
      </c>
      <c r="Y57" s="15">
        <v>100</v>
      </c>
      <c r="Z57" s="15">
        <f t="shared" si="7"/>
        <v>250000000</v>
      </c>
      <c r="AA57" s="15">
        <v>35</v>
      </c>
    </row>
    <row r="58" spans="1:27" x14ac:dyDescent="0.2">
      <c r="A58" s="1" t="s">
        <v>221</v>
      </c>
      <c r="B58" s="1" t="s">
        <v>74</v>
      </c>
      <c r="C58" s="1" t="s">
        <v>243</v>
      </c>
      <c r="D58" s="1">
        <v>6496</v>
      </c>
      <c r="E58" s="1" t="s">
        <v>30</v>
      </c>
      <c r="F58" s="24" t="s">
        <v>256</v>
      </c>
      <c r="G58" s="1" t="s">
        <v>13</v>
      </c>
      <c r="H58" s="1" t="s">
        <v>20</v>
      </c>
      <c r="I58" s="2">
        <v>14.51</v>
      </c>
      <c r="J58" s="1">
        <v>15</v>
      </c>
      <c r="K58" s="1">
        <v>2128.08</v>
      </c>
      <c r="L58" s="1">
        <v>1</v>
      </c>
      <c r="M58" s="2">
        <f t="shared" si="8"/>
        <v>2128.08</v>
      </c>
      <c r="N58" s="2">
        <f t="shared" si="3"/>
        <v>85.123199999999997</v>
      </c>
      <c r="O58" s="2">
        <f t="shared" si="5"/>
        <v>21.280799999999999</v>
      </c>
      <c r="P58" s="1">
        <v>17</v>
      </c>
      <c r="Q58" s="1">
        <v>466</v>
      </c>
      <c r="R58" s="2">
        <v>3969.85</v>
      </c>
      <c r="S58" s="1">
        <v>10</v>
      </c>
      <c r="T58" s="2">
        <f t="shared" si="6"/>
        <v>39698.5</v>
      </c>
      <c r="U58" s="1" t="s">
        <v>269</v>
      </c>
      <c r="V58" s="43" t="s">
        <v>338</v>
      </c>
      <c r="W58" s="43" t="s">
        <v>339</v>
      </c>
      <c r="X58" s="43" t="s">
        <v>340</v>
      </c>
      <c r="Y58" s="1">
        <v>90</v>
      </c>
      <c r="Z58" s="1">
        <f t="shared" si="7"/>
        <v>225000000</v>
      </c>
      <c r="AA58" s="1">
        <v>35</v>
      </c>
    </row>
    <row r="59" spans="1:27" x14ac:dyDescent="0.2">
      <c r="A59" s="1" t="s">
        <v>221</v>
      </c>
      <c r="B59" s="1" t="s">
        <v>74</v>
      </c>
      <c r="C59" s="1" t="s">
        <v>244</v>
      </c>
      <c r="D59" s="1">
        <v>6369</v>
      </c>
      <c r="E59" s="1" t="s">
        <v>30</v>
      </c>
      <c r="F59" s="38" t="s">
        <v>256</v>
      </c>
      <c r="G59" s="1" t="s">
        <v>14</v>
      </c>
      <c r="H59" s="1" t="s">
        <v>20</v>
      </c>
      <c r="I59" s="2">
        <v>14.6</v>
      </c>
      <c r="J59" s="1">
        <v>15</v>
      </c>
      <c r="K59" s="2">
        <v>2209.9</v>
      </c>
      <c r="L59" s="1">
        <v>1</v>
      </c>
      <c r="M59" s="2">
        <f t="shared" si="8"/>
        <v>2209.9</v>
      </c>
      <c r="N59" s="2">
        <f t="shared" si="3"/>
        <v>88.396000000000001</v>
      </c>
      <c r="O59" s="2">
        <f t="shared" si="5"/>
        <v>22.099</v>
      </c>
      <c r="P59" s="1">
        <v>17</v>
      </c>
      <c r="Q59" s="1">
        <v>490</v>
      </c>
      <c r="R59" s="2">
        <v>3780.89</v>
      </c>
      <c r="S59" s="1">
        <v>10</v>
      </c>
      <c r="T59" s="2">
        <f t="shared" si="6"/>
        <v>37808.9</v>
      </c>
      <c r="U59" s="1" t="s">
        <v>270</v>
      </c>
      <c r="V59" s="43" t="s">
        <v>341</v>
      </c>
      <c r="W59" s="43" t="s">
        <v>342</v>
      </c>
      <c r="X59" s="43" t="s">
        <v>343</v>
      </c>
      <c r="Y59" s="1">
        <v>100</v>
      </c>
      <c r="Z59" s="1">
        <f t="shared" si="7"/>
        <v>250000000</v>
      </c>
      <c r="AA59" s="1">
        <v>35</v>
      </c>
    </row>
    <row r="60" spans="1:27" x14ac:dyDescent="0.2">
      <c r="A60" s="1" t="s">
        <v>221</v>
      </c>
      <c r="B60" s="1" t="s">
        <v>74</v>
      </c>
      <c r="C60" s="1" t="s">
        <v>245</v>
      </c>
      <c r="D60" s="1">
        <v>1214</v>
      </c>
      <c r="E60" s="1" t="s">
        <v>30</v>
      </c>
      <c r="F60" s="38" t="s">
        <v>256</v>
      </c>
      <c r="G60" s="1" t="s">
        <v>15</v>
      </c>
      <c r="H60" s="1" t="s">
        <v>20</v>
      </c>
      <c r="I60" s="2">
        <v>14.14</v>
      </c>
      <c r="J60" s="1">
        <v>15</v>
      </c>
      <c r="K60" s="1">
        <v>2438.61</v>
      </c>
      <c r="L60" s="1">
        <v>1</v>
      </c>
      <c r="M60" s="2">
        <f t="shared" si="8"/>
        <v>2438.61</v>
      </c>
      <c r="N60" s="2">
        <f t="shared" si="3"/>
        <v>97.54440000000001</v>
      </c>
      <c r="O60" s="2">
        <f t="shared" si="5"/>
        <v>24.386100000000003</v>
      </c>
      <c r="P60" s="1">
        <v>17</v>
      </c>
      <c r="Q60" s="1">
        <v>466</v>
      </c>
      <c r="R60" s="2">
        <v>3110.59</v>
      </c>
      <c r="S60" s="1">
        <v>10</v>
      </c>
      <c r="T60" s="2">
        <f t="shared" si="6"/>
        <v>31105.9</v>
      </c>
      <c r="U60" s="1" t="s">
        <v>271</v>
      </c>
      <c r="V60" s="43" t="s">
        <v>344</v>
      </c>
      <c r="W60" s="43" t="s">
        <v>345</v>
      </c>
      <c r="X60" s="43" t="s">
        <v>346</v>
      </c>
      <c r="Y60" s="1">
        <v>90</v>
      </c>
      <c r="Z60" s="1">
        <f t="shared" si="7"/>
        <v>225000000</v>
      </c>
      <c r="AA60" s="1">
        <v>35</v>
      </c>
    </row>
    <row r="61" spans="1:27" x14ac:dyDescent="0.2">
      <c r="A61" s="1" t="s">
        <v>221</v>
      </c>
      <c r="B61" s="1" t="s">
        <v>74</v>
      </c>
      <c r="C61" s="1" t="s">
        <v>246</v>
      </c>
      <c r="D61" s="1">
        <v>5228</v>
      </c>
      <c r="E61" s="1" t="s">
        <v>30</v>
      </c>
      <c r="F61" s="38" t="s">
        <v>256</v>
      </c>
      <c r="G61" s="1" t="s">
        <v>16</v>
      </c>
      <c r="H61" s="1" t="s">
        <v>20</v>
      </c>
      <c r="I61" s="2">
        <v>14.33</v>
      </c>
      <c r="J61" s="1">
        <v>15</v>
      </c>
      <c r="K61" s="1">
        <v>2325.3200000000002</v>
      </c>
      <c r="L61" s="1">
        <v>1</v>
      </c>
      <c r="M61" s="2">
        <f t="shared" si="8"/>
        <v>2325.3200000000002</v>
      </c>
      <c r="N61" s="2">
        <f t="shared" si="3"/>
        <v>93.012799999999999</v>
      </c>
      <c r="O61" s="2">
        <f t="shared" si="5"/>
        <v>23.2532</v>
      </c>
      <c r="P61" s="1">
        <v>17</v>
      </c>
      <c r="Q61" s="1">
        <v>479</v>
      </c>
      <c r="R61" s="2">
        <v>3375.53</v>
      </c>
      <c r="S61" s="1">
        <v>10</v>
      </c>
      <c r="T61" s="2">
        <f t="shared" si="6"/>
        <v>33755.300000000003</v>
      </c>
      <c r="U61" s="1" t="s">
        <v>272</v>
      </c>
      <c r="V61" s="43" t="s">
        <v>347</v>
      </c>
      <c r="W61" s="43" t="s">
        <v>348</v>
      </c>
      <c r="X61" s="43" t="s">
        <v>349</v>
      </c>
      <c r="Y61" s="1">
        <v>85</v>
      </c>
      <c r="Z61" s="1">
        <f t="shared" si="7"/>
        <v>212500000</v>
      </c>
      <c r="AA61" s="1">
        <v>35</v>
      </c>
    </row>
    <row r="62" spans="1:27" x14ac:dyDescent="0.2">
      <c r="A62" s="15" t="s">
        <v>222</v>
      </c>
      <c r="B62" s="15" t="s">
        <v>74</v>
      </c>
      <c r="C62" s="15" t="s">
        <v>247</v>
      </c>
      <c r="D62" s="15">
        <v>8218</v>
      </c>
      <c r="E62" s="15" t="s">
        <v>30</v>
      </c>
      <c r="F62" s="25" t="s">
        <v>257</v>
      </c>
      <c r="G62" s="15" t="s">
        <v>13</v>
      </c>
      <c r="H62" s="15" t="s">
        <v>20</v>
      </c>
      <c r="I62" s="16">
        <v>15.44</v>
      </c>
      <c r="J62" s="15">
        <v>15</v>
      </c>
      <c r="K62" s="15">
        <v>2291.4699999999998</v>
      </c>
      <c r="L62" s="15">
        <v>1</v>
      </c>
      <c r="M62" s="16">
        <f t="shared" si="8"/>
        <v>2291.4699999999998</v>
      </c>
      <c r="N62" s="16">
        <f t="shared" si="3"/>
        <v>91.658799999999985</v>
      </c>
      <c r="O62" s="16">
        <f t="shared" si="5"/>
        <v>22.914699999999996</v>
      </c>
      <c r="P62" s="15">
        <v>17</v>
      </c>
      <c r="Q62" s="15">
        <v>482</v>
      </c>
      <c r="R62" s="16">
        <v>2998.14</v>
      </c>
      <c r="S62" s="15">
        <v>11</v>
      </c>
      <c r="T62" s="16">
        <f t="shared" si="6"/>
        <v>32979.54</v>
      </c>
      <c r="U62" s="15" t="s">
        <v>266</v>
      </c>
      <c r="V62" s="44" t="s">
        <v>350</v>
      </c>
      <c r="W62" s="44" t="s">
        <v>351</v>
      </c>
      <c r="X62" s="44" t="s">
        <v>352</v>
      </c>
      <c r="Y62" s="15">
        <v>95</v>
      </c>
      <c r="Z62" s="15">
        <f t="shared" si="7"/>
        <v>237500000</v>
      </c>
      <c r="AA62" s="15">
        <v>35</v>
      </c>
    </row>
    <row r="63" spans="1:27" x14ac:dyDescent="0.2">
      <c r="A63" s="15" t="s">
        <v>222</v>
      </c>
      <c r="B63" s="15" t="s">
        <v>74</v>
      </c>
      <c r="C63" s="15" t="s">
        <v>248</v>
      </c>
      <c r="D63" s="15">
        <v>1204</v>
      </c>
      <c r="E63" s="15" t="s">
        <v>30</v>
      </c>
      <c r="F63" s="25" t="s">
        <v>257</v>
      </c>
      <c r="G63" s="15" t="s">
        <v>14</v>
      </c>
      <c r="H63" s="15" t="s">
        <v>20</v>
      </c>
      <c r="I63" s="16">
        <v>14.89</v>
      </c>
      <c r="J63" s="15">
        <v>15</v>
      </c>
      <c r="K63" s="15">
        <v>4132.1899999999996</v>
      </c>
      <c r="L63" s="15">
        <v>1</v>
      </c>
      <c r="M63" s="16">
        <f t="shared" si="8"/>
        <v>4132.1899999999996</v>
      </c>
      <c r="N63" s="16">
        <f t="shared" si="3"/>
        <v>165.28759999999997</v>
      </c>
      <c r="O63" s="16">
        <f t="shared" si="5"/>
        <v>41.321899999999992</v>
      </c>
      <c r="P63" s="15">
        <v>17</v>
      </c>
      <c r="Q63" s="15">
        <v>449</v>
      </c>
      <c r="R63" s="16">
        <v>3881.53</v>
      </c>
      <c r="S63" s="15">
        <v>11</v>
      </c>
      <c r="T63" s="16">
        <f t="shared" si="6"/>
        <v>42696.83</v>
      </c>
      <c r="U63" s="15" t="s">
        <v>141</v>
      </c>
      <c r="V63" s="44" t="s">
        <v>184</v>
      </c>
      <c r="W63" s="44" t="s">
        <v>185</v>
      </c>
      <c r="X63" s="44" t="s">
        <v>186</v>
      </c>
      <c r="Y63" s="15">
        <v>80</v>
      </c>
      <c r="Z63" s="15">
        <f t="shared" si="7"/>
        <v>200000000</v>
      </c>
      <c r="AA63" s="15">
        <v>35</v>
      </c>
    </row>
    <row r="64" spans="1:27" x14ac:dyDescent="0.2">
      <c r="A64" s="15" t="s">
        <v>222</v>
      </c>
      <c r="B64" s="15" t="s">
        <v>74</v>
      </c>
      <c r="C64" s="15" t="s">
        <v>249</v>
      </c>
      <c r="D64" s="15">
        <v>1923</v>
      </c>
      <c r="E64" s="15" t="s">
        <v>30</v>
      </c>
      <c r="F64" s="25" t="s">
        <v>257</v>
      </c>
      <c r="G64" s="15" t="s">
        <v>15</v>
      </c>
      <c r="H64" s="15" t="s">
        <v>20</v>
      </c>
      <c r="I64" s="16">
        <v>15.21</v>
      </c>
      <c r="J64" s="15">
        <v>15</v>
      </c>
      <c r="K64" s="16">
        <v>1507.3</v>
      </c>
      <c r="L64" s="15">
        <v>1</v>
      </c>
      <c r="M64" s="16">
        <f t="shared" si="8"/>
        <v>1507.3</v>
      </c>
      <c r="N64" s="16">
        <f t="shared" si="3"/>
        <v>60.292000000000002</v>
      </c>
      <c r="O64" s="16">
        <f t="shared" si="5"/>
        <v>15.073</v>
      </c>
      <c r="P64" s="15">
        <v>18</v>
      </c>
      <c r="Q64" s="15">
        <v>458</v>
      </c>
      <c r="R64" s="16">
        <v>4034.89</v>
      </c>
      <c r="S64" s="15">
        <v>11</v>
      </c>
      <c r="T64" s="16">
        <f t="shared" si="6"/>
        <v>44383.79</v>
      </c>
      <c r="U64" s="15" t="s">
        <v>145</v>
      </c>
      <c r="V64" s="44" t="s">
        <v>196</v>
      </c>
      <c r="W64" s="44" t="s">
        <v>197</v>
      </c>
      <c r="X64" s="44" t="s">
        <v>198</v>
      </c>
      <c r="Y64" s="15">
        <v>100</v>
      </c>
      <c r="Z64" s="15">
        <f t="shared" si="7"/>
        <v>250000000</v>
      </c>
      <c r="AA64" s="15">
        <v>35</v>
      </c>
    </row>
    <row r="65" spans="1:27" x14ac:dyDescent="0.2">
      <c r="A65" s="15" t="s">
        <v>222</v>
      </c>
      <c r="B65" s="15" t="s">
        <v>74</v>
      </c>
      <c r="C65" s="15" t="s">
        <v>250</v>
      </c>
      <c r="D65" s="15">
        <v>2421</v>
      </c>
      <c r="E65" s="15" t="s">
        <v>30</v>
      </c>
      <c r="F65" s="25" t="s">
        <v>257</v>
      </c>
      <c r="G65" s="15" t="s">
        <v>16</v>
      </c>
      <c r="H65" s="15" t="s">
        <v>20</v>
      </c>
      <c r="I65" s="16">
        <v>15.11</v>
      </c>
      <c r="J65" s="15">
        <v>15</v>
      </c>
      <c r="K65" s="15">
        <v>2466.9699999999998</v>
      </c>
      <c r="L65" s="15">
        <v>1</v>
      </c>
      <c r="M65" s="16">
        <f t="shared" si="8"/>
        <v>2466.9699999999998</v>
      </c>
      <c r="N65" s="16">
        <f t="shared" si="3"/>
        <v>98.678799999999995</v>
      </c>
      <c r="O65" s="16">
        <f t="shared" si="5"/>
        <v>24.669699999999999</v>
      </c>
      <c r="P65" s="15">
        <v>17</v>
      </c>
      <c r="Q65" s="15">
        <v>465</v>
      </c>
      <c r="R65" s="16">
        <v>3254.23</v>
      </c>
      <c r="S65" s="15">
        <v>11</v>
      </c>
      <c r="T65" s="16">
        <f t="shared" si="6"/>
        <v>35796.53</v>
      </c>
      <c r="U65" s="15" t="s">
        <v>146</v>
      </c>
      <c r="V65" s="44" t="s">
        <v>199</v>
      </c>
      <c r="W65" s="44" t="s">
        <v>200</v>
      </c>
      <c r="X65" s="44" t="s">
        <v>201</v>
      </c>
      <c r="Y65" s="15">
        <v>100</v>
      </c>
      <c r="Z65" s="15">
        <f t="shared" si="7"/>
        <v>250000000</v>
      </c>
      <c r="AA65" s="15">
        <v>35</v>
      </c>
    </row>
  </sheetData>
  <pageMargins left="0.25" right="0.25" top="0.75" bottom="0.75" header="0.3" footer="0.3"/>
  <pageSetup scale="47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A60628-767C-ED40-B02E-ABD67D9E33B1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91B33-C0F6-514A-BFEA-446F40C4C032}">
  <dimension ref="A1:Q38"/>
  <sheetViews>
    <sheetView workbookViewId="0">
      <selection activeCell="Q38" sqref="K1:Q38"/>
    </sheetView>
  </sheetViews>
  <sheetFormatPr baseColWidth="10" defaultRowHeight="16" x14ac:dyDescent="0.2"/>
  <sheetData>
    <row r="1" spans="1:17" x14ac:dyDescent="0.2">
      <c r="A1" t="s">
        <v>157</v>
      </c>
      <c r="K1" s="45" t="s">
        <v>24</v>
      </c>
      <c r="L1" s="45" t="s">
        <v>29</v>
      </c>
      <c r="M1" s="45" t="s">
        <v>7</v>
      </c>
      <c r="N1" s="3" t="s">
        <v>26</v>
      </c>
      <c r="O1" s="46" t="s">
        <v>27</v>
      </c>
      <c r="P1" s="46" t="s">
        <v>28</v>
      </c>
      <c r="Q1" s="45" t="s">
        <v>5</v>
      </c>
    </row>
    <row r="2" spans="1:17" x14ac:dyDescent="0.2">
      <c r="K2" s="45"/>
      <c r="L2" s="45"/>
      <c r="M2" s="45"/>
      <c r="N2" s="6" t="s">
        <v>25</v>
      </c>
      <c r="O2" s="46"/>
      <c r="P2" s="46"/>
      <c r="Q2" s="45"/>
    </row>
    <row r="3" spans="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38" si="0">N4*40/1000</f>
        <v>132.8536</v>
      </c>
      <c r="P4" s="12">
        <f t="shared" ref="P4:P38" si="1">O4/4</f>
        <v>33.2134</v>
      </c>
      <c r="Q4" s="12">
        <v>17</v>
      </c>
    </row>
    <row r="5" spans="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:17" x14ac:dyDescent="0.2">
      <c r="K11" s="8" t="s">
        <v>75</v>
      </c>
      <c r="L11" s="9">
        <v>5373</v>
      </c>
      <c r="M11" s="10" t="s">
        <v>41</v>
      </c>
      <c r="N11" s="9">
        <f t="shared" ref="N11:N14" si="2">L11*M11</f>
        <v>5373</v>
      </c>
      <c r="O11" s="12">
        <f t="shared" si="0"/>
        <v>214.92</v>
      </c>
      <c r="P11" s="12">
        <f t="shared" si="1"/>
        <v>53.73</v>
      </c>
      <c r="Q11" s="9">
        <v>17</v>
      </c>
    </row>
    <row r="12" spans="1:17" x14ac:dyDescent="0.2">
      <c r="K12" s="8" t="s">
        <v>85</v>
      </c>
      <c r="L12" s="9">
        <v>5472</v>
      </c>
      <c r="M12" s="10" t="s">
        <v>41</v>
      </c>
      <c r="N12" s="9">
        <f t="shared" si="2"/>
        <v>5472</v>
      </c>
      <c r="O12" s="12">
        <f t="shared" si="0"/>
        <v>218.88</v>
      </c>
      <c r="P12" s="12">
        <f t="shared" si="1"/>
        <v>54.72</v>
      </c>
      <c r="Q12" s="9">
        <v>17</v>
      </c>
    </row>
    <row r="13" spans="1:17" x14ac:dyDescent="0.2">
      <c r="K13" s="8" t="s">
        <v>86</v>
      </c>
      <c r="L13" s="9">
        <v>5789</v>
      </c>
      <c r="M13" s="10" t="s">
        <v>41</v>
      </c>
      <c r="N13" s="9">
        <f t="shared" si="2"/>
        <v>5789</v>
      </c>
      <c r="O13" s="12">
        <f t="shared" si="0"/>
        <v>231.56</v>
      </c>
      <c r="P13" s="12">
        <f t="shared" si="1"/>
        <v>57.89</v>
      </c>
      <c r="Q13" s="9">
        <v>18</v>
      </c>
    </row>
    <row r="14" spans="1:17" x14ac:dyDescent="0.2">
      <c r="K14" s="8" t="s">
        <v>87</v>
      </c>
      <c r="L14" s="9">
        <v>6432</v>
      </c>
      <c r="M14" s="10" t="s">
        <v>41</v>
      </c>
      <c r="N14" s="9">
        <f t="shared" si="2"/>
        <v>6432</v>
      </c>
      <c r="O14" s="12">
        <f t="shared" si="0"/>
        <v>257.27999999999997</v>
      </c>
      <c r="P14" s="12">
        <f t="shared" si="1"/>
        <v>64.319999999999993</v>
      </c>
      <c r="Q14" s="9">
        <v>17</v>
      </c>
    </row>
    <row r="15" spans="1:17" x14ac:dyDescent="0.2">
      <c r="K15" s="9" t="s">
        <v>104</v>
      </c>
      <c r="L15" s="9">
        <v>1113</v>
      </c>
      <c r="M15" s="9">
        <v>1</v>
      </c>
      <c r="N15" s="9">
        <v>3091.61</v>
      </c>
      <c r="O15" s="29">
        <f t="shared" si="0"/>
        <v>123.66440000000001</v>
      </c>
      <c r="P15" s="29">
        <f t="shared" si="1"/>
        <v>30.916100000000004</v>
      </c>
      <c r="Q15" s="9">
        <v>16</v>
      </c>
    </row>
    <row r="16" spans="1:17" x14ac:dyDescent="0.2">
      <c r="K16" s="9" t="s">
        <v>105</v>
      </c>
      <c r="L16" s="9">
        <v>8042</v>
      </c>
      <c r="M16" s="9">
        <v>1</v>
      </c>
      <c r="N16" s="9">
        <v>3584.46</v>
      </c>
      <c r="O16" s="29">
        <f t="shared" si="0"/>
        <v>143.3784</v>
      </c>
      <c r="P16" s="29">
        <f t="shared" si="1"/>
        <v>35.8446</v>
      </c>
      <c r="Q16" s="9">
        <v>16</v>
      </c>
    </row>
    <row r="17" spans="11:17" x14ac:dyDescent="0.2">
      <c r="K17" s="9" t="s">
        <v>106</v>
      </c>
      <c r="L17" s="9">
        <v>8537</v>
      </c>
      <c r="M17" s="9">
        <v>1</v>
      </c>
      <c r="N17" s="9">
        <v>1718.52</v>
      </c>
      <c r="O17" s="29">
        <f t="shared" si="0"/>
        <v>68.740800000000007</v>
      </c>
      <c r="P17" s="29">
        <f t="shared" si="1"/>
        <v>17.185200000000002</v>
      </c>
      <c r="Q17" s="9">
        <v>17</v>
      </c>
    </row>
    <row r="18" spans="11:17" x14ac:dyDescent="0.2">
      <c r="K18" s="9" t="s">
        <v>107</v>
      </c>
      <c r="L18" s="9">
        <v>8514</v>
      </c>
      <c r="M18" s="9">
        <v>1</v>
      </c>
      <c r="N18" s="9">
        <v>2826.54</v>
      </c>
      <c r="O18" s="29">
        <f t="shared" si="0"/>
        <v>113.06160000000001</v>
      </c>
      <c r="P18" s="29">
        <f t="shared" si="1"/>
        <v>28.265400000000003</v>
      </c>
      <c r="Q18" s="9">
        <v>16</v>
      </c>
    </row>
    <row r="19" spans="11:17" x14ac:dyDescent="0.2">
      <c r="K19" s="9" t="s">
        <v>108</v>
      </c>
      <c r="L19" s="9">
        <v>5590</v>
      </c>
      <c r="M19" s="9">
        <v>1</v>
      </c>
      <c r="N19" s="9">
        <v>1600.53</v>
      </c>
      <c r="O19" s="29">
        <f t="shared" si="0"/>
        <v>64.021199999999993</v>
      </c>
      <c r="P19" s="29">
        <f t="shared" si="1"/>
        <v>16.005299999999998</v>
      </c>
      <c r="Q19" s="9">
        <v>17</v>
      </c>
    </row>
    <row r="20" spans="11:17" x14ac:dyDescent="0.2">
      <c r="K20" s="9" t="s">
        <v>109</v>
      </c>
      <c r="L20" s="9">
        <v>5636</v>
      </c>
      <c r="M20" s="9">
        <v>2</v>
      </c>
      <c r="N20" s="9">
        <v>2012.82</v>
      </c>
      <c r="O20" s="29">
        <f t="shared" si="0"/>
        <v>80.512799999999999</v>
      </c>
      <c r="P20" s="29">
        <f t="shared" si="1"/>
        <v>20.1282</v>
      </c>
      <c r="Q20" s="9">
        <v>16</v>
      </c>
    </row>
    <row r="21" spans="11:17" x14ac:dyDescent="0.2">
      <c r="K21" s="9" t="s">
        <v>110</v>
      </c>
      <c r="L21" s="9">
        <v>2720</v>
      </c>
      <c r="M21" s="9">
        <v>1</v>
      </c>
      <c r="N21" s="9">
        <v>1773.91</v>
      </c>
      <c r="O21" s="29">
        <f t="shared" si="0"/>
        <v>70.956400000000002</v>
      </c>
      <c r="P21" s="29">
        <f t="shared" si="1"/>
        <v>17.739100000000001</v>
      </c>
      <c r="Q21" s="9">
        <v>17</v>
      </c>
    </row>
    <row r="22" spans="11:17" x14ac:dyDescent="0.2">
      <c r="K22" s="9" t="s">
        <v>111</v>
      </c>
      <c r="L22" s="9">
        <v>6257</v>
      </c>
      <c r="M22" s="9">
        <v>1</v>
      </c>
      <c r="N22" s="9">
        <v>2536.13</v>
      </c>
      <c r="O22" s="29">
        <f t="shared" si="0"/>
        <v>101.44520000000001</v>
      </c>
      <c r="P22" s="29">
        <f t="shared" si="1"/>
        <v>25.361300000000004</v>
      </c>
      <c r="Q22" s="9">
        <v>16</v>
      </c>
    </row>
    <row r="23" spans="11:17" x14ac:dyDescent="0.2">
      <c r="K23" s="33" t="s">
        <v>112</v>
      </c>
      <c r="L23" s="33">
        <v>5400</v>
      </c>
      <c r="M23" s="33">
        <v>1</v>
      </c>
      <c r="N23" s="33">
        <v>4090.76</v>
      </c>
      <c r="O23" s="34">
        <f t="shared" si="0"/>
        <v>163.63040000000004</v>
      </c>
      <c r="P23" s="34">
        <f t="shared" si="1"/>
        <v>40.907600000000009</v>
      </c>
      <c r="Q23" s="9">
        <v>16</v>
      </c>
    </row>
    <row r="24" spans="11:17" x14ac:dyDescent="0.2">
      <c r="K24" s="33" t="s">
        <v>113</v>
      </c>
      <c r="L24" s="33">
        <v>5395</v>
      </c>
      <c r="M24" s="33">
        <v>1</v>
      </c>
      <c r="N24" s="33">
        <v>3197.04</v>
      </c>
      <c r="O24" s="34">
        <f t="shared" si="0"/>
        <v>127.88160000000001</v>
      </c>
      <c r="P24" s="34">
        <f t="shared" si="1"/>
        <v>31.970400000000001</v>
      </c>
      <c r="Q24" s="9">
        <v>16</v>
      </c>
    </row>
    <row r="25" spans="11:17" x14ac:dyDescent="0.2">
      <c r="K25" s="33" t="s">
        <v>114</v>
      </c>
      <c r="L25" s="33">
        <v>2242</v>
      </c>
      <c r="M25" s="33">
        <v>1</v>
      </c>
      <c r="N25" s="33">
        <v>3963.22</v>
      </c>
      <c r="O25" s="34">
        <f t="shared" si="0"/>
        <v>158.52879999999999</v>
      </c>
      <c r="P25" s="34">
        <f t="shared" si="1"/>
        <v>39.632199999999997</v>
      </c>
      <c r="Q25" s="9">
        <v>17</v>
      </c>
    </row>
    <row r="26" spans="11:17" x14ac:dyDescent="0.2">
      <c r="K26" s="33" t="s">
        <v>115</v>
      </c>
      <c r="L26" s="33">
        <v>5888</v>
      </c>
      <c r="M26" s="33">
        <v>1</v>
      </c>
      <c r="N26" s="33">
        <v>3142.52</v>
      </c>
      <c r="O26" s="34">
        <f t="shared" si="0"/>
        <v>125.7008</v>
      </c>
      <c r="P26" s="34">
        <f t="shared" si="1"/>
        <v>31.4252</v>
      </c>
      <c r="Q26" s="9">
        <v>16</v>
      </c>
    </row>
    <row r="27" spans="11:17" x14ac:dyDescent="0.2">
      <c r="K27" s="33" t="s">
        <v>116</v>
      </c>
      <c r="L27" s="35">
        <v>6560</v>
      </c>
      <c r="M27" s="33">
        <v>1</v>
      </c>
      <c r="N27" s="33">
        <v>3712.33</v>
      </c>
      <c r="O27" s="34">
        <f t="shared" si="0"/>
        <v>148.4932</v>
      </c>
      <c r="P27" s="34">
        <f t="shared" si="1"/>
        <v>37.1233</v>
      </c>
      <c r="Q27" s="9">
        <v>17</v>
      </c>
    </row>
    <row r="28" spans="11:17" x14ac:dyDescent="0.2">
      <c r="K28" s="33" t="s">
        <v>117</v>
      </c>
      <c r="L28" s="35">
        <v>6437</v>
      </c>
      <c r="M28" s="33">
        <v>1</v>
      </c>
      <c r="N28" s="33">
        <v>2836.39</v>
      </c>
      <c r="O28" s="34">
        <f t="shared" si="0"/>
        <v>113.45559999999999</v>
      </c>
      <c r="P28" s="34">
        <f t="shared" si="1"/>
        <v>28.363899999999997</v>
      </c>
      <c r="Q28" s="9">
        <v>16</v>
      </c>
    </row>
    <row r="29" spans="11:17" x14ac:dyDescent="0.2">
      <c r="K29" s="33" t="s">
        <v>118</v>
      </c>
      <c r="L29" s="35">
        <v>6297</v>
      </c>
      <c r="M29" s="33">
        <v>1</v>
      </c>
      <c r="N29" s="33">
        <v>3433.16</v>
      </c>
      <c r="O29" s="34">
        <f t="shared" si="0"/>
        <v>137.32640000000001</v>
      </c>
      <c r="P29" s="34">
        <f t="shared" si="1"/>
        <v>34.331600000000002</v>
      </c>
      <c r="Q29" s="9">
        <v>17</v>
      </c>
    </row>
    <row r="30" spans="11:17" x14ac:dyDescent="0.2">
      <c r="K30" s="33" t="s">
        <v>119</v>
      </c>
      <c r="L30" s="35">
        <v>5436</v>
      </c>
      <c r="M30" s="33">
        <v>2</v>
      </c>
      <c r="N30" s="33">
        <v>2563.84</v>
      </c>
      <c r="O30" s="34">
        <f>N30*40*2/1000</f>
        <v>205.10720000000001</v>
      </c>
      <c r="P30" s="34">
        <f t="shared" si="1"/>
        <v>51.276800000000001</v>
      </c>
      <c r="Q30" s="9">
        <v>16</v>
      </c>
    </row>
    <row r="31" spans="11:17" x14ac:dyDescent="0.2">
      <c r="K31" s="1" t="s">
        <v>127</v>
      </c>
      <c r="L31" s="24">
        <v>5622</v>
      </c>
      <c r="M31" s="1">
        <v>2</v>
      </c>
      <c r="N31" s="1">
        <v>3484.96</v>
      </c>
      <c r="O31" s="31">
        <f>N31*40*2/1000</f>
        <v>278.79679999999996</v>
      </c>
      <c r="P31" s="31">
        <f t="shared" si="1"/>
        <v>69.69919999999999</v>
      </c>
      <c r="Q31" s="1">
        <v>16</v>
      </c>
    </row>
    <row r="32" spans="11:17" x14ac:dyDescent="0.2">
      <c r="K32" s="1" t="s">
        <v>128</v>
      </c>
      <c r="L32" s="24">
        <v>5599</v>
      </c>
      <c r="M32" s="1">
        <v>1</v>
      </c>
      <c r="N32" s="1">
        <v>3516.04</v>
      </c>
      <c r="O32" s="31">
        <f t="shared" si="0"/>
        <v>140.64160000000001</v>
      </c>
      <c r="P32" s="31">
        <f t="shared" si="1"/>
        <v>35.160400000000003</v>
      </c>
      <c r="Q32" s="1">
        <v>17</v>
      </c>
    </row>
    <row r="33" spans="11:17" x14ac:dyDescent="0.2">
      <c r="K33" s="1" t="s">
        <v>129</v>
      </c>
      <c r="L33" s="24">
        <v>5588</v>
      </c>
      <c r="M33" s="1">
        <v>1</v>
      </c>
      <c r="N33" s="1">
        <v>2388.81</v>
      </c>
      <c r="O33" s="31">
        <f t="shared" si="0"/>
        <v>95.552399999999992</v>
      </c>
      <c r="P33" s="31">
        <f t="shared" si="1"/>
        <v>23.888099999999998</v>
      </c>
      <c r="Q33" s="1">
        <v>17</v>
      </c>
    </row>
    <row r="34" spans="11:17" x14ac:dyDescent="0.2">
      <c r="K34" s="1" t="s">
        <v>130</v>
      </c>
      <c r="L34" s="24">
        <v>6032</v>
      </c>
      <c r="M34" s="1">
        <v>1</v>
      </c>
      <c r="N34" s="1">
        <v>2632.95</v>
      </c>
      <c r="O34" s="31">
        <f t="shared" si="0"/>
        <v>105.318</v>
      </c>
      <c r="P34" s="31">
        <f t="shared" si="1"/>
        <v>26.329499999999999</v>
      </c>
      <c r="Q34" s="1">
        <v>17</v>
      </c>
    </row>
    <row r="35" spans="11:17" x14ac:dyDescent="0.2">
      <c r="K35" s="1" t="s">
        <v>131</v>
      </c>
      <c r="L35" s="24">
        <v>5746</v>
      </c>
      <c r="M35" s="1">
        <v>1</v>
      </c>
      <c r="N35" s="1">
        <v>1941.59</v>
      </c>
      <c r="O35" s="31">
        <f t="shared" si="0"/>
        <v>77.663599999999988</v>
      </c>
      <c r="P35" s="31">
        <f t="shared" si="1"/>
        <v>19.415899999999997</v>
      </c>
      <c r="Q35" s="1">
        <v>18</v>
      </c>
    </row>
    <row r="36" spans="11:17" x14ac:dyDescent="0.2">
      <c r="K36" s="1" t="s">
        <v>132</v>
      </c>
      <c r="L36" s="24">
        <v>5928</v>
      </c>
      <c r="M36" s="1">
        <v>1</v>
      </c>
      <c r="N36" s="1">
        <v>1458.85</v>
      </c>
      <c r="O36" s="31">
        <f t="shared" si="0"/>
        <v>58.353999999999999</v>
      </c>
      <c r="P36" s="31">
        <f t="shared" si="1"/>
        <v>14.5885</v>
      </c>
      <c r="Q36" s="1">
        <v>18</v>
      </c>
    </row>
    <row r="37" spans="11:17" x14ac:dyDescent="0.2">
      <c r="K37" s="1" t="s">
        <v>133</v>
      </c>
      <c r="L37" s="24">
        <v>5314</v>
      </c>
      <c r="M37" s="1">
        <v>1</v>
      </c>
      <c r="N37" s="1">
        <v>2108.13</v>
      </c>
      <c r="O37" s="31">
        <f t="shared" si="0"/>
        <v>84.325200000000009</v>
      </c>
      <c r="P37" s="31">
        <f t="shared" si="1"/>
        <v>21.081300000000002</v>
      </c>
      <c r="Q37" s="1">
        <v>17</v>
      </c>
    </row>
    <row r="38" spans="11:17" x14ac:dyDescent="0.2">
      <c r="K38" s="1" t="s">
        <v>134</v>
      </c>
      <c r="L38" s="24">
        <v>5639</v>
      </c>
      <c r="M38" s="1">
        <v>1</v>
      </c>
      <c r="N38" s="1">
        <v>2941.99</v>
      </c>
      <c r="O38" s="31">
        <f t="shared" si="0"/>
        <v>117.67959999999999</v>
      </c>
      <c r="P38" s="31">
        <f t="shared" si="1"/>
        <v>29.419899999999998</v>
      </c>
      <c r="Q38" s="1">
        <v>17</v>
      </c>
    </row>
  </sheetData>
  <mergeCells count="6">
    <mergeCell ref="Q1:Q2"/>
    <mergeCell ref="K1:K2"/>
    <mergeCell ref="L1:L2"/>
    <mergeCell ref="M1:M2"/>
    <mergeCell ref="O1:O2"/>
    <mergeCell ref="P1:P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770D2-7BE1-EA41-93DA-2B21A90921D4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1FE4D-C056-4C4A-9F0B-4062116ECE3A}">
  <dimension ref="K1:Q46"/>
  <sheetViews>
    <sheetView topLeftCell="A24" workbookViewId="0">
      <selection activeCell="K47" sqref="K47:K55"/>
    </sheetView>
  </sheetViews>
  <sheetFormatPr baseColWidth="10" defaultRowHeight="16" x14ac:dyDescent="0.2"/>
  <sheetData>
    <row r="1" spans="11:17" x14ac:dyDescent="0.2">
      <c r="K1" s="45" t="s">
        <v>24</v>
      </c>
      <c r="L1" s="45" t="s">
        <v>29</v>
      </c>
      <c r="M1" s="45" t="s">
        <v>7</v>
      </c>
      <c r="N1" s="3" t="s">
        <v>26</v>
      </c>
      <c r="O1" s="46" t="s">
        <v>27</v>
      </c>
      <c r="P1" s="46" t="s">
        <v>28</v>
      </c>
      <c r="Q1" s="45" t="s">
        <v>5</v>
      </c>
    </row>
    <row r="2" spans="11:17" x14ac:dyDescent="0.2">
      <c r="K2" s="45"/>
      <c r="L2" s="45"/>
      <c r="M2" s="45"/>
      <c r="N2" s="6" t="s">
        <v>25</v>
      </c>
      <c r="O2" s="46"/>
      <c r="P2" s="46"/>
      <c r="Q2" s="45"/>
    </row>
    <row r="3" spans="1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46" si="0">N4*40/1000</f>
        <v>132.8536</v>
      </c>
      <c r="P4" s="12">
        <f t="shared" ref="P4:P46" si="1">O4/4</f>
        <v>33.2134</v>
      </c>
      <c r="Q4" s="12">
        <v>17</v>
      </c>
    </row>
    <row r="5" spans="1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1:17" x14ac:dyDescent="0.2">
      <c r="K11" s="8" t="s">
        <v>75</v>
      </c>
      <c r="L11" s="9">
        <v>5373</v>
      </c>
      <c r="M11" s="10" t="s">
        <v>41</v>
      </c>
      <c r="N11" s="9">
        <f t="shared" ref="N11:N14" si="2">L11*M11</f>
        <v>5373</v>
      </c>
      <c r="O11" s="12">
        <f t="shared" si="0"/>
        <v>214.92</v>
      </c>
      <c r="P11" s="12">
        <f t="shared" si="1"/>
        <v>53.73</v>
      </c>
      <c r="Q11" s="9">
        <v>17</v>
      </c>
    </row>
    <row r="12" spans="11:17" x14ac:dyDescent="0.2">
      <c r="K12" s="8" t="s">
        <v>85</v>
      </c>
      <c r="L12" s="9">
        <v>5472</v>
      </c>
      <c r="M12" s="10" t="s">
        <v>41</v>
      </c>
      <c r="N12" s="9">
        <f t="shared" si="2"/>
        <v>5472</v>
      </c>
      <c r="O12" s="12">
        <f t="shared" si="0"/>
        <v>218.88</v>
      </c>
      <c r="P12" s="12">
        <f t="shared" si="1"/>
        <v>54.72</v>
      </c>
      <c r="Q12" s="9">
        <v>17</v>
      </c>
    </row>
    <row r="13" spans="11:17" x14ac:dyDescent="0.2">
      <c r="K13" s="8" t="s">
        <v>86</v>
      </c>
      <c r="L13" s="9">
        <v>5789</v>
      </c>
      <c r="M13" s="10" t="s">
        <v>41</v>
      </c>
      <c r="N13" s="9">
        <f t="shared" si="2"/>
        <v>5789</v>
      </c>
      <c r="O13" s="12">
        <f t="shared" si="0"/>
        <v>231.56</v>
      </c>
      <c r="P13" s="12">
        <f t="shared" si="1"/>
        <v>57.89</v>
      </c>
      <c r="Q13" s="9">
        <v>18</v>
      </c>
    </row>
    <row r="14" spans="11:17" x14ac:dyDescent="0.2">
      <c r="K14" s="8" t="s">
        <v>87</v>
      </c>
      <c r="L14" s="9">
        <v>6432</v>
      </c>
      <c r="M14" s="10" t="s">
        <v>41</v>
      </c>
      <c r="N14" s="9">
        <f t="shared" si="2"/>
        <v>6432</v>
      </c>
      <c r="O14" s="12">
        <f t="shared" si="0"/>
        <v>257.27999999999997</v>
      </c>
      <c r="P14" s="12">
        <f t="shared" si="1"/>
        <v>64.319999999999993</v>
      </c>
      <c r="Q14" s="9">
        <v>17</v>
      </c>
    </row>
    <row r="15" spans="11:17" x14ac:dyDescent="0.2">
      <c r="K15" s="9" t="s">
        <v>104</v>
      </c>
      <c r="L15" s="9">
        <v>1113</v>
      </c>
      <c r="M15" s="9">
        <v>1</v>
      </c>
      <c r="N15" s="9">
        <v>3091.61</v>
      </c>
      <c r="O15" s="29">
        <f t="shared" si="0"/>
        <v>123.66440000000001</v>
      </c>
      <c r="P15" s="29">
        <f t="shared" si="1"/>
        <v>30.916100000000004</v>
      </c>
      <c r="Q15" s="9">
        <v>16</v>
      </c>
    </row>
    <row r="16" spans="11:17" x14ac:dyDescent="0.2">
      <c r="K16" s="9" t="s">
        <v>105</v>
      </c>
      <c r="L16" s="9">
        <v>8042</v>
      </c>
      <c r="M16" s="9">
        <v>1</v>
      </c>
      <c r="N16" s="9">
        <v>3584.46</v>
      </c>
      <c r="O16" s="29">
        <f t="shared" si="0"/>
        <v>143.3784</v>
      </c>
      <c r="P16" s="29">
        <f t="shared" si="1"/>
        <v>35.8446</v>
      </c>
      <c r="Q16" s="9">
        <v>16</v>
      </c>
    </row>
    <row r="17" spans="11:17" x14ac:dyDescent="0.2">
      <c r="K17" s="9" t="s">
        <v>106</v>
      </c>
      <c r="L17" s="9">
        <v>8537</v>
      </c>
      <c r="M17" s="9">
        <v>1</v>
      </c>
      <c r="N17" s="9">
        <v>1718.52</v>
      </c>
      <c r="O17" s="29">
        <f t="shared" si="0"/>
        <v>68.740800000000007</v>
      </c>
      <c r="P17" s="29">
        <f t="shared" si="1"/>
        <v>17.185200000000002</v>
      </c>
      <c r="Q17" s="9">
        <v>17</v>
      </c>
    </row>
    <row r="18" spans="11:17" x14ac:dyDescent="0.2">
      <c r="K18" s="9" t="s">
        <v>107</v>
      </c>
      <c r="L18" s="9">
        <v>8514</v>
      </c>
      <c r="M18" s="9">
        <v>1</v>
      </c>
      <c r="N18" s="9">
        <v>2826.54</v>
      </c>
      <c r="O18" s="29">
        <f t="shared" si="0"/>
        <v>113.06160000000001</v>
      </c>
      <c r="P18" s="29">
        <f t="shared" si="1"/>
        <v>28.265400000000003</v>
      </c>
      <c r="Q18" s="9">
        <v>16</v>
      </c>
    </row>
    <row r="19" spans="11:17" x14ac:dyDescent="0.2">
      <c r="K19" s="9" t="s">
        <v>108</v>
      </c>
      <c r="L19" s="9">
        <v>5590</v>
      </c>
      <c r="M19" s="9">
        <v>1</v>
      </c>
      <c r="N19" s="9">
        <v>1600.53</v>
      </c>
      <c r="O19" s="29">
        <f t="shared" si="0"/>
        <v>64.021199999999993</v>
      </c>
      <c r="P19" s="29">
        <f t="shared" si="1"/>
        <v>16.005299999999998</v>
      </c>
      <c r="Q19" s="9">
        <v>17</v>
      </c>
    </row>
    <row r="20" spans="11:17" x14ac:dyDescent="0.2">
      <c r="K20" s="9" t="s">
        <v>109</v>
      </c>
      <c r="L20" s="9">
        <v>5636</v>
      </c>
      <c r="M20" s="9">
        <v>2</v>
      </c>
      <c r="N20" s="9">
        <v>2012.82</v>
      </c>
      <c r="O20" s="29">
        <f t="shared" si="0"/>
        <v>80.512799999999999</v>
      </c>
      <c r="P20" s="29">
        <f t="shared" si="1"/>
        <v>20.1282</v>
      </c>
      <c r="Q20" s="9">
        <v>16</v>
      </c>
    </row>
    <row r="21" spans="11:17" x14ac:dyDescent="0.2">
      <c r="K21" s="9" t="s">
        <v>110</v>
      </c>
      <c r="L21" s="9">
        <v>2720</v>
      </c>
      <c r="M21" s="9">
        <v>1</v>
      </c>
      <c r="N21" s="9">
        <v>1773.91</v>
      </c>
      <c r="O21" s="29">
        <f t="shared" si="0"/>
        <v>70.956400000000002</v>
      </c>
      <c r="P21" s="29">
        <f t="shared" si="1"/>
        <v>17.739100000000001</v>
      </c>
      <c r="Q21" s="9">
        <v>17</v>
      </c>
    </row>
    <row r="22" spans="11:17" x14ac:dyDescent="0.2">
      <c r="K22" s="9" t="s">
        <v>111</v>
      </c>
      <c r="L22" s="9">
        <v>6257</v>
      </c>
      <c r="M22" s="9">
        <v>1</v>
      </c>
      <c r="N22" s="9">
        <v>2536.13</v>
      </c>
      <c r="O22" s="29">
        <f t="shared" si="0"/>
        <v>101.44520000000001</v>
      </c>
      <c r="P22" s="29">
        <f t="shared" si="1"/>
        <v>25.361300000000004</v>
      </c>
      <c r="Q22" s="9">
        <v>16</v>
      </c>
    </row>
    <row r="23" spans="11:17" x14ac:dyDescent="0.2">
      <c r="K23" s="33" t="s">
        <v>112</v>
      </c>
      <c r="L23" s="33">
        <v>5400</v>
      </c>
      <c r="M23" s="33">
        <v>1</v>
      </c>
      <c r="N23" s="33">
        <v>4090.76</v>
      </c>
      <c r="O23" s="34">
        <f t="shared" si="0"/>
        <v>163.63040000000004</v>
      </c>
      <c r="P23" s="34">
        <f t="shared" si="1"/>
        <v>40.907600000000009</v>
      </c>
      <c r="Q23" s="9">
        <v>16</v>
      </c>
    </row>
    <row r="24" spans="11:17" x14ac:dyDescent="0.2">
      <c r="K24" s="33" t="s">
        <v>113</v>
      </c>
      <c r="L24" s="33">
        <v>5395</v>
      </c>
      <c r="M24" s="33">
        <v>1</v>
      </c>
      <c r="N24" s="33">
        <v>3197.04</v>
      </c>
      <c r="O24" s="34">
        <f t="shared" si="0"/>
        <v>127.88160000000001</v>
      </c>
      <c r="P24" s="34">
        <f t="shared" si="1"/>
        <v>31.970400000000001</v>
      </c>
      <c r="Q24" s="9">
        <v>16</v>
      </c>
    </row>
    <row r="25" spans="11:17" x14ac:dyDescent="0.2">
      <c r="K25" s="33" t="s">
        <v>114</v>
      </c>
      <c r="L25" s="33">
        <v>2242</v>
      </c>
      <c r="M25" s="33">
        <v>1</v>
      </c>
      <c r="N25" s="33">
        <v>3963.22</v>
      </c>
      <c r="O25" s="34">
        <f t="shared" si="0"/>
        <v>158.52879999999999</v>
      </c>
      <c r="P25" s="34">
        <f t="shared" si="1"/>
        <v>39.632199999999997</v>
      </c>
      <c r="Q25" s="9">
        <v>17</v>
      </c>
    </row>
    <row r="26" spans="11:17" x14ac:dyDescent="0.2">
      <c r="K26" s="33" t="s">
        <v>115</v>
      </c>
      <c r="L26" s="33">
        <v>5888</v>
      </c>
      <c r="M26" s="33">
        <v>1</v>
      </c>
      <c r="N26" s="33">
        <v>3142.52</v>
      </c>
      <c r="O26" s="34">
        <f t="shared" si="0"/>
        <v>125.7008</v>
      </c>
      <c r="P26" s="34">
        <f t="shared" si="1"/>
        <v>31.4252</v>
      </c>
      <c r="Q26" s="9">
        <v>16</v>
      </c>
    </row>
    <row r="27" spans="11:17" x14ac:dyDescent="0.2">
      <c r="K27" s="33" t="s">
        <v>116</v>
      </c>
      <c r="L27" s="35">
        <v>6560</v>
      </c>
      <c r="M27" s="33">
        <v>1</v>
      </c>
      <c r="N27" s="33">
        <v>3712.33</v>
      </c>
      <c r="O27" s="34">
        <f t="shared" si="0"/>
        <v>148.4932</v>
      </c>
      <c r="P27" s="34">
        <f t="shared" si="1"/>
        <v>37.1233</v>
      </c>
      <c r="Q27" s="9">
        <v>17</v>
      </c>
    </row>
    <row r="28" spans="11:17" x14ac:dyDescent="0.2">
      <c r="K28" s="33" t="s">
        <v>117</v>
      </c>
      <c r="L28" s="35">
        <v>6437</v>
      </c>
      <c r="M28" s="33">
        <v>1</v>
      </c>
      <c r="N28" s="33">
        <v>2836.39</v>
      </c>
      <c r="O28" s="34">
        <f t="shared" si="0"/>
        <v>113.45559999999999</v>
      </c>
      <c r="P28" s="34">
        <f t="shared" si="1"/>
        <v>28.363899999999997</v>
      </c>
      <c r="Q28" s="9">
        <v>16</v>
      </c>
    </row>
    <row r="29" spans="11:17" x14ac:dyDescent="0.2">
      <c r="K29" s="33" t="s">
        <v>118</v>
      </c>
      <c r="L29" s="35">
        <v>6297</v>
      </c>
      <c r="M29" s="33">
        <v>1</v>
      </c>
      <c r="N29" s="33">
        <v>3433.16</v>
      </c>
      <c r="O29" s="34">
        <f t="shared" si="0"/>
        <v>137.32640000000001</v>
      </c>
      <c r="P29" s="34">
        <f t="shared" si="1"/>
        <v>34.331600000000002</v>
      </c>
      <c r="Q29" s="9">
        <v>17</v>
      </c>
    </row>
    <row r="30" spans="11:17" x14ac:dyDescent="0.2">
      <c r="K30" s="33" t="s">
        <v>119</v>
      </c>
      <c r="L30" s="35">
        <v>5436</v>
      </c>
      <c r="M30" s="33">
        <v>2</v>
      </c>
      <c r="N30" s="33">
        <v>2563.84</v>
      </c>
      <c r="O30" s="34">
        <f>N30*40*2/1000</f>
        <v>205.10720000000001</v>
      </c>
      <c r="P30" s="34">
        <f t="shared" si="1"/>
        <v>51.276800000000001</v>
      </c>
      <c r="Q30" s="9">
        <v>16</v>
      </c>
    </row>
    <row r="31" spans="11:17" x14ac:dyDescent="0.2">
      <c r="K31" s="9" t="s">
        <v>127</v>
      </c>
      <c r="L31" s="40">
        <v>5622</v>
      </c>
      <c r="M31" s="9">
        <v>2</v>
      </c>
      <c r="N31" s="9">
        <v>3484.96</v>
      </c>
      <c r="O31" s="34">
        <f>N31*40*2/1000</f>
        <v>278.79679999999996</v>
      </c>
      <c r="P31" s="34">
        <f t="shared" si="1"/>
        <v>69.69919999999999</v>
      </c>
      <c r="Q31" s="9">
        <v>16</v>
      </c>
    </row>
    <row r="32" spans="11:17" x14ac:dyDescent="0.2">
      <c r="K32" s="9" t="s">
        <v>128</v>
      </c>
      <c r="L32" s="40">
        <v>5599</v>
      </c>
      <c r="M32" s="9">
        <v>1</v>
      </c>
      <c r="N32" s="9">
        <v>3516.04</v>
      </c>
      <c r="O32" s="34">
        <f t="shared" si="0"/>
        <v>140.64160000000001</v>
      </c>
      <c r="P32" s="34">
        <f t="shared" si="1"/>
        <v>35.160400000000003</v>
      </c>
      <c r="Q32" s="9">
        <v>17</v>
      </c>
    </row>
    <row r="33" spans="11:17" x14ac:dyDescent="0.2">
      <c r="K33" s="9" t="s">
        <v>129</v>
      </c>
      <c r="L33" s="40">
        <v>5588</v>
      </c>
      <c r="M33" s="9">
        <v>1</v>
      </c>
      <c r="N33" s="9">
        <v>2388.81</v>
      </c>
      <c r="O33" s="34">
        <f t="shared" si="0"/>
        <v>95.552399999999992</v>
      </c>
      <c r="P33" s="34">
        <f t="shared" si="1"/>
        <v>23.888099999999998</v>
      </c>
      <c r="Q33" s="9">
        <v>17</v>
      </c>
    </row>
    <row r="34" spans="11:17" x14ac:dyDescent="0.2">
      <c r="K34" s="9" t="s">
        <v>130</v>
      </c>
      <c r="L34" s="40">
        <v>6032</v>
      </c>
      <c r="M34" s="9">
        <v>1</v>
      </c>
      <c r="N34" s="9">
        <v>2632.95</v>
      </c>
      <c r="O34" s="34">
        <f t="shared" si="0"/>
        <v>105.318</v>
      </c>
      <c r="P34" s="34">
        <f t="shared" si="1"/>
        <v>26.329499999999999</v>
      </c>
      <c r="Q34" s="9">
        <v>17</v>
      </c>
    </row>
    <row r="35" spans="11:17" x14ac:dyDescent="0.2">
      <c r="K35" s="9" t="s">
        <v>131</v>
      </c>
      <c r="L35" s="40">
        <v>5746</v>
      </c>
      <c r="M35" s="9">
        <v>1</v>
      </c>
      <c r="N35" s="9">
        <v>1941.59</v>
      </c>
      <c r="O35" s="34">
        <f t="shared" si="0"/>
        <v>77.663599999999988</v>
      </c>
      <c r="P35" s="34">
        <f t="shared" si="1"/>
        <v>19.415899999999997</v>
      </c>
      <c r="Q35" s="9">
        <v>18</v>
      </c>
    </row>
    <row r="36" spans="11:17" x14ac:dyDescent="0.2">
      <c r="K36" s="9" t="s">
        <v>132</v>
      </c>
      <c r="L36" s="40">
        <v>5928</v>
      </c>
      <c r="M36" s="9">
        <v>1</v>
      </c>
      <c r="N36" s="9">
        <v>1458.85</v>
      </c>
      <c r="O36" s="34">
        <f t="shared" si="0"/>
        <v>58.353999999999999</v>
      </c>
      <c r="P36" s="34">
        <f t="shared" si="1"/>
        <v>14.5885</v>
      </c>
      <c r="Q36" s="9">
        <v>18</v>
      </c>
    </row>
    <row r="37" spans="11:17" x14ac:dyDescent="0.2">
      <c r="K37" s="9" t="s">
        <v>133</v>
      </c>
      <c r="L37" s="40">
        <v>5314</v>
      </c>
      <c r="M37" s="9">
        <v>1</v>
      </c>
      <c r="N37" s="9">
        <v>2108.13</v>
      </c>
      <c r="O37" s="34">
        <f t="shared" si="0"/>
        <v>84.325200000000009</v>
      </c>
      <c r="P37" s="34">
        <f t="shared" si="1"/>
        <v>21.081300000000002</v>
      </c>
      <c r="Q37" s="9">
        <v>17</v>
      </c>
    </row>
    <row r="38" spans="11:17" x14ac:dyDescent="0.2">
      <c r="K38" s="9" t="s">
        <v>134</v>
      </c>
      <c r="L38" s="40">
        <v>5639</v>
      </c>
      <c r="M38" s="9">
        <v>1</v>
      </c>
      <c r="N38" s="9">
        <v>2941.99</v>
      </c>
      <c r="O38" s="34">
        <f t="shared" si="0"/>
        <v>117.67959999999999</v>
      </c>
      <c r="P38" s="34">
        <f t="shared" si="1"/>
        <v>29.419899999999998</v>
      </c>
      <c r="Q38" s="9">
        <v>17</v>
      </c>
    </row>
    <row r="39" spans="11:17" x14ac:dyDescent="0.2">
      <c r="K39" s="1" t="s">
        <v>223</v>
      </c>
      <c r="L39" s="1">
        <v>1092</v>
      </c>
      <c r="M39" s="1">
        <v>1</v>
      </c>
      <c r="N39" s="1">
        <v>2056.9699999999998</v>
      </c>
      <c r="O39" s="28">
        <f t="shared" si="0"/>
        <v>82.27879999999999</v>
      </c>
      <c r="P39" s="31">
        <f t="shared" si="1"/>
        <v>20.569699999999997</v>
      </c>
      <c r="Q39" s="1">
        <v>17</v>
      </c>
    </row>
    <row r="40" spans="11:17" x14ac:dyDescent="0.2">
      <c r="K40" s="1" t="s">
        <v>224</v>
      </c>
      <c r="L40" s="1">
        <v>8325</v>
      </c>
      <c r="M40" s="1">
        <v>1</v>
      </c>
      <c r="N40" s="1">
        <v>3028.42</v>
      </c>
      <c r="O40" s="28">
        <f t="shared" si="0"/>
        <v>121.13680000000001</v>
      </c>
      <c r="P40" s="31">
        <f t="shared" si="1"/>
        <v>30.284200000000002</v>
      </c>
      <c r="Q40" s="1">
        <v>17</v>
      </c>
    </row>
    <row r="41" spans="11:17" x14ac:dyDescent="0.2">
      <c r="K41" s="1" t="s">
        <v>225</v>
      </c>
      <c r="L41" s="1">
        <v>2627</v>
      </c>
      <c r="M41" s="1">
        <v>1</v>
      </c>
      <c r="N41" s="1">
        <v>2067.19</v>
      </c>
      <c r="O41" s="28">
        <f t="shared" si="0"/>
        <v>82.687600000000003</v>
      </c>
      <c r="P41" s="31">
        <f t="shared" si="1"/>
        <v>20.671900000000001</v>
      </c>
      <c r="Q41" s="1">
        <v>17</v>
      </c>
    </row>
    <row r="42" spans="11:17" x14ac:dyDescent="0.2">
      <c r="K42" s="1" t="s">
        <v>226</v>
      </c>
      <c r="L42" s="1">
        <v>8772</v>
      </c>
      <c r="M42" s="1">
        <v>1</v>
      </c>
      <c r="N42" s="1">
        <v>2394.92</v>
      </c>
      <c r="O42" s="28">
        <f t="shared" si="0"/>
        <v>95.796800000000005</v>
      </c>
      <c r="P42" s="31">
        <f t="shared" si="1"/>
        <v>23.949200000000001</v>
      </c>
      <c r="Q42" s="1">
        <v>17</v>
      </c>
    </row>
    <row r="43" spans="11:17" x14ac:dyDescent="0.2">
      <c r="K43" s="1" t="s">
        <v>227</v>
      </c>
      <c r="L43" s="1">
        <v>1139</v>
      </c>
      <c r="M43" s="1">
        <v>1</v>
      </c>
      <c r="N43" s="1">
        <v>1925.79</v>
      </c>
      <c r="O43" s="28">
        <f t="shared" si="0"/>
        <v>77.031600000000012</v>
      </c>
      <c r="P43" s="31">
        <f t="shared" si="1"/>
        <v>19.257900000000003</v>
      </c>
      <c r="Q43" s="1">
        <v>18</v>
      </c>
    </row>
    <row r="44" spans="11:17" x14ac:dyDescent="0.2">
      <c r="K44" s="1" t="s">
        <v>228</v>
      </c>
      <c r="L44" s="1">
        <v>1578</v>
      </c>
      <c r="M44" s="1">
        <v>1</v>
      </c>
      <c r="N44" s="1">
        <v>1892.57</v>
      </c>
      <c r="O44" s="28">
        <f t="shared" si="0"/>
        <v>75.702799999999996</v>
      </c>
      <c r="P44" s="31">
        <f t="shared" si="1"/>
        <v>18.925699999999999</v>
      </c>
      <c r="Q44" s="1">
        <v>18</v>
      </c>
    </row>
    <row r="45" spans="11:17" x14ac:dyDescent="0.2">
      <c r="K45" s="1" t="s">
        <v>229</v>
      </c>
      <c r="L45" s="1">
        <v>1753</v>
      </c>
      <c r="M45" s="1">
        <v>1</v>
      </c>
      <c r="N45" s="2">
        <v>1347.9</v>
      </c>
      <c r="O45" s="28">
        <f t="shared" si="0"/>
        <v>53.915999999999997</v>
      </c>
      <c r="P45" s="31">
        <f t="shared" si="1"/>
        <v>13.478999999999999</v>
      </c>
      <c r="Q45" s="1">
        <v>18</v>
      </c>
    </row>
    <row r="46" spans="11:17" x14ac:dyDescent="0.2">
      <c r="K46" s="1" t="s">
        <v>230</v>
      </c>
      <c r="L46" s="1">
        <v>6389</v>
      </c>
      <c r="M46" s="1">
        <v>1</v>
      </c>
      <c r="N46" s="1">
        <v>1368.54</v>
      </c>
      <c r="O46" s="28">
        <f t="shared" si="0"/>
        <v>54.741599999999998</v>
      </c>
      <c r="P46" s="31">
        <f t="shared" si="1"/>
        <v>13.6854</v>
      </c>
      <c r="Q46" s="1">
        <v>18</v>
      </c>
    </row>
  </sheetData>
  <mergeCells count="6">
    <mergeCell ref="Q1:Q2"/>
    <mergeCell ref="K1:K2"/>
    <mergeCell ref="L1:L2"/>
    <mergeCell ref="O1:O2"/>
    <mergeCell ref="P1:P2"/>
    <mergeCell ref="M1:M2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845193-DF2B-4845-87BE-81B915515788}">
  <dimension ref="A1"/>
  <sheetViews>
    <sheetView topLeftCell="A12" workbookViewId="0">
      <selection activeCell="L37" sqref="L3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8EE3B2-AA1E-F948-BE1A-2BE465ACAF1E}">
  <dimension ref="L1:R54"/>
  <sheetViews>
    <sheetView topLeftCell="A32" workbookViewId="0">
      <selection activeCell="R54" sqref="L1:R54"/>
    </sheetView>
  </sheetViews>
  <sheetFormatPr baseColWidth="10" defaultRowHeight="16" x14ac:dyDescent="0.2"/>
  <sheetData>
    <row r="1" spans="12:18" x14ac:dyDescent="0.2">
      <c r="L1" s="45" t="s">
        <v>24</v>
      </c>
      <c r="M1" s="45" t="s">
        <v>29</v>
      </c>
      <c r="N1" s="45" t="s">
        <v>7</v>
      </c>
      <c r="O1" s="3" t="s">
        <v>26</v>
      </c>
      <c r="P1" s="46" t="s">
        <v>27</v>
      </c>
      <c r="Q1" s="46" t="s">
        <v>28</v>
      </c>
      <c r="R1" s="45" t="s">
        <v>5</v>
      </c>
    </row>
    <row r="2" spans="12:18" x14ac:dyDescent="0.2">
      <c r="L2" s="45"/>
      <c r="M2" s="45"/>
      <c r="N2" s="45"/>
      <c r="O2" s="6" t="s">
        <v>25</v>
      </c>
      <c r="P2" s="46"/>
      <c r="Q2" s="46"/>
      <c r="R2" s="45"/>
    </row>
    <row r="3" spans="12:18" x14ac:dyDescent="0.2">
      <c r="L3" s="8" t="s">
        <v>66</v>
      </c>
      <c r="M3" s="9">
        <v>2719</v>
      </c>
      <c r="N3" s="10" t="s">
        <v>41</v>
      </c>
      <c r="O3" s="11">
        <v>2099.77</v>
      </c>
      <c r="P3" s="12">
        <f>O3*40/1000</f>
        <v>83.990800000000007</v>
      </c>
      <c r="Q3" s="12">
        <f>P3/4</f>
        <v>20.997700000000002</v>
      </c>
      <c r="R3" s="12">
        <v>17</v>
      </c>
    </row>
    <row r="4" spans="12:18" x14ac:dyDescent="0.2">
      <c r="L4" s="8" t="s">
        <v>67</v>
      </c>
      <c r="M4" s="9">
        <v>3942</v>
      </c>
      <c r="N4" s="10" t="s">
        <v>41</v>
      </c>
      <c r="O4" s="11">
        <v>3321.34</v>
      </c>
      <c r="P4" s="12">
        <f t="shared" ref="P4:P54" si="0">O4*40/1000</f>
        <v>132.8536</v>
      </c>
      <c r="Q4" s="12">
        <f t="shared" ref="Q4:Q46" si="1">P4/4</f>
        <v>33.2134</v>
      </c>
      <c r="R4" s="12">
        <v>17</v>
      </c>
    </row>
    <row r="5" spans="12:18" x14ac:dyDescent="0.2">
      <c r="L5" s="8" t="s">
        <v>68</v>
      </c>
      <c r="M5" s="9">
        <v>5182</v>
      </c>
      <c r="N5" s="10" t="s">
        <v>41</v>
      </c>
      <c r="O5" s="11">
        <v>3090.33</v>
      </c>
      <c r="P5" s="12">
        <f t="shared" si="0"/>
        <v>123.61319999999999</v>
      </c>
      <c r="Q5" s="12">
        <f t="shared" si="1"/>
        <v>30.903299999999998</v>
      </c>
      <c r="R5" s="12">
        <v>17</v>
      </c>
    </row>
    <row r="6" spans="12:18" x14ac:dyDescent="0.2">
      <c r="L6" s="8" t="s">
        <v>69</v>
      </c>
      <c r="M6" s="9">
        <v>5367</v>
      </c>
      <c r="N6" s="10" t="s">
        <v>41</v>
      </c>
      <c r="O6" s="11">
        <v>2861.49</v>
      </c>
      <c r="P6" s="12">
        <f t="shared" si="0"/>
        <v>114.45959999999999</v>
      </c>
      <c r="Q6" s="12">
        <f t="shared" si="1"/>
        <v>28.614899999999999</v>
      </c>
      <c r="R6" s="12">
        <v>17</v>
      </c>
    </row>
    <row r="7" spans="12:18" x14ac:dyDescent="0.2">
      <c r="L7" s="8" t="s">
        <v>70</v>
      </c>
      <c r="M7" s="9">
        <v>1526</v>
      </c>
      <c r="N7" s="10" t="s">
        <v>41</v>
      </c>
      <c r="O7" s="11">
        <v>1140.95</v>
      </c>
      <c r="P7" s="12">
        <f t="shared" si="0"/>
        <v>45.637999999999998</v>
      </c>
      <c r="Q7" s="12">
        <f t="shared" si="1"/>
        <v>11.4095</v>
      </c>
      <c r="R7" s="9">
        <v>18</v>
      </c>
    </row>
    <row r="8" spans="12:18" x14ac:dyDescent="0.2">
      <c r="L8" s="8" t="s">
        <v>71</v>
      </c>
      <c r="M8" s="9">
        <v>1958</v>
      </c>
      <c r="N8" s="10" t="s">
        <v>41</v>
      </c>
      <c r="O8" s="11">
        <v>2638.2</v>
      </c>
      <c r="P8" s="12">
        <f t="shared" si="0"/>
        <v>105.52800000000001</v>
      </c>
      <c r="Q8" s="12">
        <f t="shared" si="1"/>
        <v>26.382000000000001</v>
      </c>
      <c r="R8" s="9">
        <v>17</v>
      </c>
    </row>
    <row r="9" spans="12:18" x14ac:dyDescent="0.2">
      <c r="L9" s="8" t="s">
        <v>72</v>
      </c>
      <c r="M9" s="9">
        <v>2039</v>
      </c>
      <c r="N9" s="10" t="s">
        <v>41</v>
      </c>
      <c r="O9" s="11">
        <v>1483.41</v>
      </c>
      <c r="P9" s="12">
        <f t="shared" si="0"/>
        <v>59.336400000000005</v>
      </c>
      <c r="Q9" s="12">
        <f t="shared" si="1"/>
        <v>14.834100000000001</v>
      </c>
      <c r="R9" s="9">
        <v>18</v>
      </c>
    </row>
    <row r="10" spans="12:18" x14ac:dyDescent="0.2">
      <c r="L10" s="8" t="s">
        <v>73</v>
      </c>
      <c r="M10" s="9">
        <v>2378</v>
      </c>
      <c r="N10" s="10" t="s">
        <v>41</v>
      </c>
      <c r="O10" s="11">
        <v>3977.85</v>
      </c>
      <c r="P10" s="12">
        <f t="shared" si="0"/>
        <v>159.114</v>
      </c>
      <c r="Q10" s="12">
        <f t="shared" si="1"/>
        <v>39.778500000000001</v>
      </c>
      <c r="R10" s="9">
        <v>17</v>
      </c>
    </row>
    <row r="11" spans="12:18" x14ac:dyDescent="0.2">
      <c r="L11" s="8" t="s">
        <v>75</v>
      </c>
      <c r="M11" s="9">
        <v>5373</v>
      </c>
      <c r="N11" s="10" t="s">
        <v>41</v>
      </c>
      <c r="O11" s="9">
        <f t="shared" ref="O11:O14" si="2">M11*N11</f>
        <v>5373</v>
      </c>
      <c r="P11" s="12">
        <f t="shared" si="0"/>
        <v>214.92</v>
      </c>
      <c r="Q11" s="12">
        <f t="shared" si="1"/>
        <v>53.73</v>
      </c>
      <c r="R11" s="9">
        <v>17</v>
      </c>
    </row>
    <row r="12" spans="12:18" x14ac:dyDescent="0.2">
      <c r="L12" s="8" t="s">
        <v>85</v>
      </c>
      <c r="M12" s="9">
        <v>5472</v>
      </c>
      <c r="N12" s="10" t="s">
        <v>41</v>
      </c>
      <c r="O12" s="9">
        <f t="shared" si="2"/>
        <v>5472</v>
      </c>
      <c r="P12" s="12">
        <f t="shared" si="0"/>
        <v>218.88</v>
      </c>
      <c r="Q12" s="12">
        <f t="shared" si="1"/>
        <v>54.72</v>
      </c>
      <c r="R12" s="9">
        <v>17</v>
      </c>
    </row>
    <row r="13" spans="12:18" x14ac:dyDescent="0.2">
      <c r="L13" s="8" t="s">
        <v>86</v>
      </c>
      <c r="M13" s="9">
        <v>5789</v>
      </c>
      <c r="N13" s="10" t="s">
        <v>41</v>
      </c>
      <c r="O13" s="9">
        <f t="shared" si="2"/>
        <v>5789</v>
      </c>
      <c r="P13" s="12">
        <f t="shared" si="0"/>
        <v>231.56</v>
      </c>
      <c r="Q13" s="12">
        <f t="shared" si="1"/>
        <v>57.89</v>
      </c>
      <c r="R13" s="9">
        <v>18</v>
      </c>
    </row>
    <row r="14" spans="12:18" x14ac:dyDescent="0.2">
      <c r="L14" s="8" t="s">
        <v>87</v>
      </c>
      <c r="M14" s="9">
        <v>6432</v>
      </c>
      <c r="N14" s="10" t="s">
        <v>41</v>
      </c>
      <c r="O14" s="9">
        <f t="shared" si="2"/>
        <v>6432</v>
      </c>
      <c r="P14" s="12">
        <f t="shared" si="0"/>
        <v>257.27999999999997</v>
      </c>
      <c r="Q14" s="12">
        <f t="shared" si="1"/>
        <v>64.319999999999993</v>
      </c>
      <c r="R14" s="9">
        <v>17</v>
      </c>
    </row>
    <row r="15" spans="12:18" x14ac:dyDescent="0.2">
      <c r="L15" s="9" t="s">
        <v>104</v>
      </c>
      <c r="M15" s="9">
        <v>1113</v>
      </c>
      <c r="N15" s="9">
        <v>1</v>
      </c>
      <c r="O15" s="9">
        <v>3091.61</v>
      </c>
      <c r="P15" s="29">
        <f t="shared" si="0"/>
        <v>123.66440000000001</v>
      </c>
      <c r="Q15" s="29">
        <f t="shared" si="1"/>
        <v>30.916100000000004</v>
      </c>
      <c r="R15" s="9">
        <v>16</v>
      </c>
    </row>
    <row r="16" spans="12:18" x14ac:dyDescent="0.2">
      <c r="L16" s="9" t="s">
        <v>105</v>
      </c>
      <c r="M16" s="9">
        <v>8042</v>
      </c>
      <c r="N16" s="9">
        <v>1</v>
      </c>
      <c r="O16" s="9">
        <v>3584.46</v>
      </c>
      <c r="P16" s="29">
        <f t="shared" si="0"/>
        <v>143.3784</v>
      </c>
      <c r="Q16" s="29">
        <f t="shared" si="1"/>
        <v>35.8446</v>
      </c>
      <c r="R16" s="9">
        <v>16</v>
      </c>
    </row>
    <row r="17" spans="12:18" x14ac:dyDescent="0.2">
      <c r="L17" s="9" t="s">
        <v>106</v>
      </c>
      <c r="M17" s="9">
        <v>8537</v>
      </c>
      <c r="N17" s="9">
        <v>1</v>
      </c>
      <c r="O17" s="9">
        <v>1718.52</v>
      </c>
      <c r="P17" s="29">
        <f t="shared" si="0"/>
        <v>68.740800000000007</v>
      </c>
      <c r="Q17" s="29">
        <f t="shared" si="1"/>
        <v>17.185200000000002</v>
      </c>
      <c r="R17" s="9">
        <v>17</v>
      </c>
    </row>
    <row r="18" spans="12:18" x14ac:dyDescent="0.2">
      <c r="L18" s="9" t="s">
        <v>107</v>
      </c>
      <c r="M18" s="9">
        <v>8514</v>
      </c>
      <c r="N18" s="9">
        <v>1</v>
      </c>
      <c r="O18" s="9">
        <v>2826.54</v>
      </c>
      <c r="P18" s="29">
        <f t="shared" si="0"/>
        <v>113.06160000000001</v>
      </c>
      <c r="Q18" s="29">
        <f t="shared" si="1"/>
        <v>28.265400000000003</v>
      </c>
      <c r="R18" s="9">
        <v>16</v>
      </c>
    </row>
    <row r="19" spans="12:18" x14ac:dyDescent="0.2">
      <c r="L19" s="9" t="s">
        <v>108</v>
      </c>
      <c r="M19" s="9">
        <v>5590</v>
      </c>
      <c r="N19" s="9">
        <v>1</v>
      </c>
      <c r="O19" s="9">
        <v>1600.53</v>
      </c>
      <c r="P19" s="29">
        <f t="shared" si="0"/>
        <v>64.021199999999993</v>
      </c>
      <c r="Q19" s="29">
        <f t="shared" si="1"/>
        <v>16.005299999999998</v>
      </c>
      <c r="R19" s="9">
        <v>17</v>
      </c>
    </row>
    <row r="20" spans="12:18" x14ac:dyDescent="0.2">
      <c r="L20" s="9" t="s">
        <v>109</v>
      </c>
      <c r="M20" s="9">
        <v>5636</v>
      </c>
      <c r="N20" s="9">
        <v>2</v>
      </c>
      <c r="O20" s="9">
        <v>2012.82</v>
      </c>
      <c r="P20" s="29">
        <f t="shared" si="0"/>
        <v>80.512799999999999</v>
      </c>
      <c r="Q20" s="29">
        <f t="shared" si="1"/>
        <v>20.1282</v>
      </c>
      <c r="R20" s="9">
        <v>16</v>
      </c>
    </row>
    <row r="21" spans="12:18" x14ac:dyDescent="0.2">
      <c r="L21" s="9" t="s">
        <v>110</v>
      </c>
      <c r="M21" s="9">
        <v>2720</v>
      </c>
      <c r="N21" s="9">
        <v>1</v>
      </c>
      <c r="O21" s="9">
        <v>1773.91</v>
      </c>
      <c r="P21" s="29">
        <f t="shared" si="0"/>
        <v>70.956400000000002</v>
      </c>
      <c r="Q21" s="29">
        <f t="shared" si="1"/>
        <v>17.739100000000001</v>
      </c>
      <c r="R21" s="9">
        <v>17</v>
      </c>
    </row>
    <row r="22" spans="12:18" x14ac:dyDescent="0.2">
      <c r="L22" s="9" t="s">
        <v>111</v>
      </c>
      <c r="M22" s="9">
        <v>6257</v>
      </c>
      <c r="N22" s="9">
        <v>1</v>
      </c>
      <c r="O22" s="9">
        <v>2536.13</v>
      </c>
      <c r="P22" s="29">
        <f t="shared" si="0"/>
        <v>101.44520000000001</v>
      </c>
      <c r="Q22" s="29">
        <f t="shared" si="1"/>
        <v>25.361300000000004</v>
      </c>
      <c r="R22" s="9">
        <v>16</v>
      </c>
    </row>
    <row r="23" spans="12:18" x14ac:dyDescent="0.2">
      <c r="L23" s="33" t="s">
        <v>112</v>
      </c>
      <c r="M23" s="33">
        <v>5400</v>
      </c>
      <c r="N23" s="33">
        <v>1</v>
      </c>
      <c r="O23" s="33">
        <v>4090.76</v>
      </c>
      <c r="P23" s="34">
        <f t="shared" si="0"/>
        <v>163.63040000000004</v>
      </c>
      <c r="Q23" s="34">
        <f t="shared" si="1"/>
        <v>40.907600000000009</v>
      </c>
      <c r="R23" s="9">
        <v>16</v>
      </c>
    </row>
    <row r="24" spans="12:18" x14ac:dyDescent="0.2">
      <c r="L24" s="33" t="s">
        <v>113</v>
      </c>
      <c r="M24" s="33">
        <v>5395</v>
      </c>
      <c r="N24" s="33">
        <v>1</v>
      </c>
      <c r="O24" s="33">
        <v>3197.04</v>
      </c>
      <c r="P24" s="34">
        <f t="shared" si="0"/>
        <v>127.88160000000001</v>
      </c>
      <c r="Q24" s="34">
        <f t="shared" si="1"/>
        <v>31.970400000000001</v>
      </c>
      <c r="R24" s="9">
        <v>16</v>
      </c>
    </row>
    <row r="25" spans="12:18" x14ac:dyDescent="0.2">
      <c r="L25" s="33" t="s">
        <v>114</v>
      </c>
      <c r="M25" s="33">
        <v>2242</v>
      </c>
      <c r="N25" s="33">
        <v>1</v>
      </c>
      <c r="O25" s="33">
        <v>3963.22</v>
      </c>
      <c r="P25" s="34">
        <f t="shared" si="0"/>
        <v>158.52879999999999</v>
      </c>
      <c r="Q25" s="34">
        <f t="shared" si="1"/>
        <v>39.632199999999997</v>
      </c>
      <c r="R25" s="9">
        <v>17</v>
      </c>
    </row>
    <row r="26" spans="12:18" x14ac:dyDescent="0.2">
      <c r="L26" s="33" t="s">
        <v>115</v>
      </c>
      <c r="M26" s="33">
        <v>5888</v>
      </c>
      <c r="N26" s="33">
        <v>1</v>
      </c>
      <c r="O26" s="33">
        <v>3142.52</v>
      </c>
      <c r="P26" s="34">
        <f t="shared" si="0"/>
        <v>125.7008</v>
      </c>
      <c r="Q26" s="34">
        <f t="shared" si="1"/>
        <v>31.4252</v>
      </c>
      <c r="R26" s="9">
        <v>16</v>
      </c>
    </row>
    <row r="27" spans="12:18" x14ac:dyDescent="0.2">
      <c r="L27" s="33" t="s">
        <v>116</v>
      </c>
      <c r="M27" s="35">
        <v>6560</v>
      </c>
      <c r="N27" s="33">
        <v>1</v>
      </c>
      <c r="O27" s="33">
        <v>3712.33</v>
      </c>
      <c r="P27" s="34">
        <f t="shared" si="0"/>
        <v>148.4932</v>
      </c>
      <c r="Q27" s="34">
        <f t="shared" si="1"/>
        <v>37.1233</v>
      </c>
      <c r="R27" s="9">
        <v>17</v>
      </c>
    </row>
    <row r="28" spans="12:18" x14ac:dyDescent="0.2">
      <c r="L28" s="33" t="s">
        <v>117</v>
      </c>
      <c r="M28" s="35">
        <v>6437</v>
      </c>
      <c r="N28" s="33">
        <v>1</v>
      </c>
      <c r="O28" s="33">
        <v>2836.39</v>
      </c>
      <c r="P28" s="34">
        <f t="shared" si="0"/>
        <v>113.45559999999999</v>
      </c>
      <c r="Q28" s="34">
        <f t="shared" si="1"/>
        <v>28.363899999999997</v>
      </c>
      <c r="R28" s="9">
        <v>16</v>
      </c>
    </row>
    <row r="29" spans="12:18" x14ac:dyDescent="0.2">
      <c r="L29" s="33" t="s">
        <v>118</v>
      </c>
      <c r="M29" s="35">
        <v>6297</v>
      </c>
      <c r="N29" s="33">
        <v>1</v>
      </c>
      <c r="O29" s="33">
        <v>3433.16</v>
      </c>
      <c r="P29" s="34">
        <f t="shared" si="0"/>
        <v>137.32640000000001</v>
      </c>
      <c r="Q29" s="34">
        <f t="shared" si="1"/>
        <v>34.331600000000002</v>
      </c>
      <c r="R29" s="9">
        <v>17</v>
      </c>
    </row>
    <row r="30" spans="12:18" x14ac:dyDescent="0.2">
      <c r="L30" s="33" t="s">
        <v>119</v>
      </c>
      <c r="M30" s="35">
        <v>5436</v>
      </c>
      <c r="N30" s="33">
        <v>2</v>
      </c>
      <c r="O30" s="33">
        <v>2563.84</v>
      </c>
      <c r="P30" s="34">
        <f>O30*40*2/1000</f>
        <v>205.10720000000001</v>
      </c>
      <c r="Q30" s="34">
        <f t="shared" si="1"/>
        <v>51.276800000000001</v>
      </c>
      <c r="R30" s="9">
        <v>16</v>
      </c>
    </row>
    <row r="31" spans="12:18" x14ac:dyDescent="0.2">
      <c r="L31" s="9" t="s">
        <v>127</v>
      </c>
      <c r="M31" s="40">
        <v>5622</v>
      </c>
      <c r="N31" s="9">
        <v>2</v>
      </c>
      <c r="O31" s="9">
        <v>3484.96</v>
      </c>
      <c r="P31" s="34">
        <f>O31*40*2/1000</f>
        <v>278.79679999999996</v>
      </c>
      <c r="Q31" s="34">
        <f t="shared" si="1"/>
        <v>69.69919999999999</v>
      </c>
      <c r="R31" s="9">
        <v>16</v>
      </c>
    </row>
    <row r="32" spans="12:18" x14ac:dyDescent="0.2">
      <c r="L32" s="9" t="s">
        <v>128</v>
      </c>
      <c r="M32" s="40">
        <v>5599</v>
      </c>
      <c r="N32" s="9">
        <v>1</v>
      </c>
      <c r="O32" s="9">
        <v>3516.04</v>
      </c>
      <c r="P32" s="34">
        <f t="shared" si="0"/>
        <v>140.64160000000001</v>
      </c>
      <c r="Q32" s="34">
        <f t="shared" si="1"/>
        <v>35.160400000000003</v>
      </c>
      <c r="R32" s="9">
        <v>17</v>
      </c>
    </row>
    <row r="33" spans="12:18" x14ac:dyDescent="0.2">
      <c r="L33" s="9" t="s">
        <v>129</v>
      </c>
      <c r="M33" s="40">
        <v>5588</v>
      </c>
      <c r="N33" s="9">
        <v>1</v>
      </c>
      <c r="O33" s="9">
        <v>2388.81</v>
      </c>
      <c r="P33" s="34">
        <f t="shared" si="0"/>
        <v>95.552399999999992</v>
      </c>
      <c r="Q33" s="34">
        <f t="shared" si="1"/>
        <v>23.888099999999998</v>
      </c>
      <c r="R33" s="9">
        <v>17</v>
      </c>
    </row>
    <row r="34" spans="12:18" x14ac:dyDescent="0.2">
      <c r="L34" s="9" t="s">
        <v>130</v>
      </c>
      <c r="M34" s="40">
        <v>6032</v>
      </c>
      <c r="N34" s="9">
        <v>1</v>
      </c>
      <c r="O34" s="9">
        <v>2632.95</v>
      </c>
      <c r="P34" s="34">
        <f t="shared" si="0"/>
        <v>105.318</v>
      </c>
      <c r="Q34" s="34">
        <f t="shared" si="1"/>
        <v>26.329499999999999</v>
      </c>
      <c r="R34" s="9">
        <v>17</v>
      </c>
    </row>
    <row r="35" spans="12:18" x14ac:dyDescent="0.2">
      <c r="L35" s="9" t="s">
        <v>131</v>
      </c>
      <c r="M35" s="40">
        <v>5746</v>
      </c>
      <c r="N35" s="9">
        <v>1</v>
      </c>
      <c r="O35" s="9">
        <v>1941.59</v>
      </c>
      <c r="P35" s="34">
        <f t="shared" si="0"/>
        <v>77.663599999999988</v>
      </c>
      <c r="Q35" s="34">
        <f t="shared" si="1"/>
        <v>19.415899999999997</v>
      </c>
      <c r="R35" s="9">
        <v>18</v>
      </c>
    </row>
    <row r="36" spans="12:18" x14ac:dyDescent="0.2">
      <c r="L36" s="9" t="s">
        <v>132</v>
      </c>
      <c r="M36" s="40">
        <v>5928</v>
      </c>
      <c r="N36" s="9">
        <v>1</v>
      </c>
      <c r="O36" s="9">
        <v>1458.85</v>
      </c>
      <c r="P36" s="34">
        <f t="shared" si="0"/>
        <v>58.353999999999999</v>
      </c>
      <c r="Q36" s="34">
        <f t="shared" si="1"/>
        <v>14.5885</v>
      </c>
      <c r="R36" s="9">
        <v>18</v>
      </c>
    </row>
    <row r="37" spans="12:18" x14ac:dyDescent="0.2">
      <c r="L37" s="9" t="s">
        <v>133</v>
      </c>
      <c r="M37" s="40">
        <v>5314</v>
      </c>
      <c r="N37" s="9">
        <v>1</v>
      </c>
      <c r="O37" s="9">
        <v>2108.13</v>
      </c>
      <c r="P37" s="34">
        <f t="shared" si="0"/>
        <v>84.325200000000009</v>
      </c>
      <c r="Q37" s="34">
        <f t="shared" si="1"/>
        <v>21.081300000000002</v>
      </c>
      <c r="R37" s="9">
        <v>17</v>
      </c>
    </row>
    <row r="38" spans="12:18" x14ac:dyDescent="0.2">
      <c r="L38" s="9" t="s">
        <v>134</v>
      </c>
      <c r="M38" s="40">
        <v>5639</v>
      </c>
      <c r="N38" s="9">
        <v>1</v>
      </c>
      <c r="O38" s="9">
        <v>2941.99</v>
      </c>
      <c r="P38" s="34">
        <f t="shared" si="0"/>
        <v>117.67959999999999</v>
      </c>
      <c r="Q38" s="34">
        <f t="shared" si="1"/>
        <v>29.419899999999998</v>
      </c>
      <c r="R38" s="9">
        <v>17</v>
      </c>
    </row>
    <row r="39" spans="12:18" x14ac:dyDescent="0.2">
      <c r="L39" s="9" t="s">
        <v>223</v>
      </c>
      <c r="M39" s="9">
        <v>1092</v>
      </c>
      <c r="N39" s="9">
        <v>1</v>
      </c>
      <c r="O39" s="9">
        <v>2056.9699999999998</v>
      </c>
      <c r="P39" s="29">
        <f t="shared" si="0"/>
        <v>82.27879999999999</v>
      </c>
      <c r="Q39" s="34">
        <f t="shared" si="1"/>
        <v>20.569699999999997</v>
      </c>
      <c r="R39" s="9">
        <v>17</v>
      </c>
    </row>
    <row r="40" spans="12:18" x14ac:dyDescent="0.2">
      <c r="L40" s="9" t="s">
        <v>224</v>
      </c>
      <c r="M40" s="9">
        <v>8325</v>
      </c>
      <c r="N40" s="9">
        <v>1</v>
      </c>
      <c r="O40" s="9">
        <v>3028.42</v>
      </c>
      <c r="P40" s="29">
        <f t="shared" si="0"/>
        <v>121.13680000000001</v>
      </c>
      <c r="Q40" s="34">
        <f t="shared" si="1"/>
        <v>30.284200000000002</v>
      </c>
      <c r="R40" s="9">
        <v>17</v>
      </c>
    </row>
    <row r="41" spans="12:18" x14ac:dyDescent="0.2">
      <c r="L41" s="9" t="s">
        <v>225</v>
      </c>
      <c r="M41" s="9">
        <v>2627</v>
      </c>
      <c r="N41" s="9">
        <v>1</v>
      </c>
      <c r="O41" s="9">
        <v>2067.19</v>
      </c>
      <c r="P41" s="29">
        <f t="shared" si="0"/>
        <v>82.687600000000003</v>
      </c>
      <c r="Q41" s="34">
        <f t="shared" si="1"/>
        <v>20.671900000000001</v>
      </c>
      <c r="R41" s="9">
        <v>17</v>
      </c>
    </row>
    <row r="42" spans="12:18" x14ac:dyDescent="0.2">
      <c r="L42" s="9" t="s">
        <v>226</v>
      </c>
      <c r="M42" s="9">
        <v>8772</v>
      </c>
      <c r="N42" s="9">
        <v>1</v>
      </c>
      <c r="O42" s="9">
        <v>2394.92</v>
      </c>
      <c r="P42" s="29">
        <f t="shared" si="0"/>
        <v>95.796800000000005</v>
      </c>
      <c r="Q42" s="34">
        <f t="shared" si="1"/>
        <v>23.949200000000001</v>
      </c>
      <c r="R42" s="9">
        <v>17</v>
      </c>
    </row>
    <row r="43" spans="12:18" x14ac:dyDescent="0.2">
      <c r="L43" s="9" t="s">
        <v>227</v>
      </c>
      <c r="M43" s="9">
        <v>1139</v>
      </c>
      <c r="N43" s="9">
        <v>1</v>
      </c>
      <c r="O43" s="9">
        <v>1925.79</v>
      </c>
      <c r="P43" s="29">
        <f t="shared" si="0"/>
        <v>77.031600000000012</v>
      </c>
      <c r="Q43" s="34">
        <f t="shared" si="1"/>
        <v>19.257900000000003</v>
      </c>
      <c r="R43" s="9">
        <v>18</v>
      </c>
    </row>
    <row r="44" spans="12:18" x14ac:dyDescent="0.2">
      <c r="L44" s="9" t="s">
        <v>228</v>
      </c>
      <c r="M44" s="9">
        <v>1578</v>
      </c>
      <c r="N44" s="9">
        <v>1</v>
      </c>
      <c r="O44" s="9">
        <v>1892.57</v>
      </c>
      <c r="P44" s="29">
        <f t="shared" si="0"/>
        <v>75.702799999999996</v>
      </c>
      <c r="Q44" s="34">
        <f t="shared" si="1"/>
        <v>18.925699999999999</v>
      </c>
      <c r="R44" s="9">
        <v>18</v>
      </c>
    </row>
    <row r="45" spans="12:18" x14ac:dyDescent="0.2">
      <c r="L45" s="9" t="s">
        <v>229</v>
      </c>
      <c r="M45" s="9">
        <v>1753</v>
      </c>
      <c r="N45" s="9">
        <v>1</v>
      </c>
      <c r="O45" s="11">
        <v>1347.9</v>
      </c>
      <c r="P45" s="29">
        <f t="shared" si="0"/>
        <v>53.915999999999997</v>
      </c>
      <c r="Q45" s="34">
        <f t="shared" si="1"/>
        <v>13.478999999999999</v>
      </c>
      <c r="R45" s="9">
        <v>18</v>
      </c>
    </row>
    <row r="46" spans="12:18" x14ac:dyDescent="0.2">
      <c r="L46" s="9" t="s">
        <v>230</v>
      </c>
      <c r="M46" s="9">
        <v>6389</v>
      </c>
      <c r="N46" s="9">
        <v>1</v>
      </c>
      <c r="O46" s="9">
        <v>1368.54</v>
      </c>
      <c r="P46" s="29">
        <f t="shared" si="0"/>
        <v>54.741599999999998</v>
      </c>
      <c r="Q46" s="34">
        <f t="shared" si="1"/>
        <v>13.6854</v>
      </c>
      <c r="R46" s="9">
        <v>18</v>
      </c>
    </row>
    <row r="47" spans="12:18" x14ac:dyDescent="0.2">
      <c r="L47" s="1" t="s">
        <v>231</v>
      </c>
      <c r="M47" s="1">
        <v>5931</v>
      </c>
      <c r="N47" s="1">
        <v>1</v>
      </c>
      <c r="O47" s="2">
        <v>2318.8000000000002</v>
      </c>
      <c r="P47" s="1">
        <f t="shared" si="0"/>
        <v>92.751999999999995</v>
      </c>
      <c r="Q47" s="2">
        <f t="shared" ref="Q47:Q54" si="3">P47*0.25</f>
        <v>23.187999999999999</v>
      </c>
      <c r="R47" s="1">
        <v>17</v>
      </c>
    </row>
    <row r="48" spans="12:18" x14ac:dyDescent="0.2">
      <c r="L48" s="1" t="s">
        <v>232</v>
      </c>
      <c r="M48" s="1">
        <v>8406</v>
      </c>
      <c r="N48" s="1">
        <v>1</v>
      </c>
      <c r="O48" s="1">
        <v>2414.67</v>
      </c>
      <c r="P48" s="1">
        <f t="shared" si="0"/>
        <v>96.586799999999997</v>
      </c>
      <c r="Q48" s="2">
        <f t="shared" si="3"/>
        <v>24.146699999999999</v>
      </c>
      <c r="R48" s="1">
        <v>17</v>
      </c>
    </row>
    <row r="49" spans="12:18" x14ac:dyDescent="0.2">
      <c r="L49" s="1" t="s">
        <v>233</v>
      </c>
      <c r="M49" s="1">
        <v>1682</v>
      </c>
      <c r="N49" s="1">
        <v>1</v>
      </c>
      <c r="O49" s="1">
        <v>1681.18</v>
      </c>
      <c r="P49" s="1">
        <f t="shared" si="0"/>
        <v>67.247199999999992</v>
      </c>
      <c r="Q49" s="2">
        <f t="shared" si="3"/>
        <v>16.811799999999998</v>
      </c>
      <c r="R49" s="1">
        <v>18</v>
      </c>
    </row>
    <row r="50" spans="12:18" x14ac:dyDescent="0.2">
      <c r="L50" s="1" t="s">
        <v>234</v>
      </c>
      <c r="M50" s="1">
        <v>2470</v>
      </c>
      <c r="N50" s="1">
        <v>1</v>
      </c>
      <c r="O50" s="1">
        <v>1318.19</v>
      </c>
      <c r="P50" s="1">
        <f t="shared" si="0"/>
        <v>52.727600000000002</v>
      </c>
      <c r="Q50" s="2">
        <f t="shared" si="3"/>
        <v>13.181900000000001</v>
      </c>
      <c r="R50" s="1">
        <v>18</v>
      </c>
    </row>
    <row r="51" spans="12:18" x14ac:dyDescent="0.2">
      <c r="L51" s="1" t="s">
        <v>235</v>
      </c>
      <c r="M51" s="1">
        <v>5224</v>
      </c>
      <c r="N51" s="1">
        <v>1</v>
      </c>
      <c r="O51" s="1">
        <v>1394.41</v>
      </c>
      <c r="P51" s="1">
        <f t="shared" si="0"/>
        <v>55.776400000000002</v>
      </c>
      <c r="Q51" s="2">
        <f t="shared" si="3"/>
        <v>13.944100000000001</v>
      </c>
      <c r="R51" s="1">
        <v>18</v>
      </c>
    </row>
    <row r="52" spans="12:18" x14ac:dyDescent="0.2">
      <c r="L52" s="1" t="s">
        <v>236</v>
      </c>
      <c r="M52" s="1">
        <v>8207</v>
      </c>
      <c r="N52" s="1">
        <v>1</v>
      </c>
      <c r="O52" s="1">
        <v>1766.89</v>
      </c>
      <c r="P52" s="1">
        <f t="shared" si="0"/>
        <v>70.675600000000003</v>
      </c>
      <c r="Q52" s="2">
        <f t="shared" si="3"/>
        <v>17.668900000000001</v>
      </c>
      <c r="R52" s="1">
        <v>18</v>
      </c>
    </row>
    <row r="53" spans="12:18" x14ac:dyDescent="0.2">
      <c r="L53" s="1" t="s">
        <v>237</v>
      </c>
      <c r="M53" s="1">
        <v>8433</v>
      </c>
      <c r="N53" s="1">
        <v>1</v>
      </c>
      <c r="O53" s="1">
        <v>1694.64</v>
      </c>
      <c r="P53" s="1">
        <f t="shared" si="0"/>
        <v>67.785600000000002</v>
      </c>
      <c r="Q53" s="2">
        <f t="shared" si="3"/>
        <v>16.946400000000001</v>
      </c>
      <c r="R53" s="1">
        <v>18</v>
      </c>
    </row>
    <row r="54" spans="12:18" x14ac:dyDescent="0.2">
      <c r="L54" s="1" t="s">
        <v>238</v>
      </c>
      <c r="M54" s="1">
        <v>8667</v>
      </c>
      <c r="N54" s="1">
        <v>1</v>
      </c>
      <c r="O54" s="2">
        <v>1652.1</v>
      </c>
      <c r="P54" s="1">
        <f t="shared" si="0"/>
        <v>66.084000000000003</v>
      </c>
      <c r="Q54" s="2">
        <f t="shared" si="3"/>
        <v>16.521000000000001</v>
      </c>
      <c r="R54" s="1">
        <v>18</v>
      </c>
    </row>
  </sheetData>
  <mergeCells count="6">
    <mergeCell ref="R1:R2"/>
    <mergeCell ref="L1:L2"/>
    <mergeCell ref="M1:M2"/>
    <mergeCell ref="N1:N2"/>
    <mergeCell ref="P1:P2"/>
    <mergeCell ref="Q1:Q2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5EE153-3E69-5C43-9550-A10AA91F7CF1}">
  <dimension ref="A1"/>
  <sheetViews>
    <sheetView workbookViewId="0">
      <selection activeCell="M37" sqref="M3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EC5B7D-8A6F-1B40-BA60-AC55B0C0FED9}">
  <dimension ref="K1:Q62"/>
  <sheetViews>
    <sheetView topLeftCell="A40" workbookViewId="0">
      <selection activeCell="Q62" sqref="K1:Q62"/>
    </sheetView>
  </sheetViews>
  <sheetFormatPr baseColWidth="10" defaultRowHeight="16" x14ac:dyDescent="0.2"/>
  <sheetData>
    <row r="1" spans="11:17" x14ac:dyDescent="0.2">
      <c r="K1" s="45" t="s">
        <v>24</v>
      </c>
      <c r="L1" s="45" t="s">
        <v>29</v>
      </c>
      <c r="M1" s="45" t="s">
        <v>7</v>
      </c>
      <c r="N1" s="3" t="s">
        <v>26</v>
      </c>
      <c r="O1" s="46" t="s">
        <v>27</v>
      </c>
      <c r="P1" s="46" t="s">
        <v>28</v>
      </c>
      <c r="Q1" s="45" t="s">
        <v>5</v>
      </c>
    </row>
    <row r="2" spans="11:17" x14ac:dyDescent="0.2">
      <c r="K2" s="45"/>
      <c r="L2" s="45"/>
      <c r="M2" s="45"/>
      <c r="N2" s="6" t="s">
        <v>25</v>
      </c>
      <c r="O2" s="46"/>
      <c r="P2" s="46"/>
      <c r="Q2" s="45"/>
    </row>
    <row r="3" spans="1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54" si="0">N4*40/1000</f>
        <v>132.8536</v>
      </c>
      <c r="P4" s="12">
        <f t="shared" ref="P4:P46" si="1">O4/4</f>
        <v>33.2134</v>
      </c>
      <c r="Q4" s="12">
        <v>17</v>
      </c>
    </row>
    <row r="5" spans="1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1:17" x14ac:dyDescent="0.2">
      <c r="K11" s="8" t="s">
        <v>75</v>
      </c>
      <c r="L11" s="9">
        <v>5373</v>
      </c>
      <c r="M11" s="10" t="s">
        <v>41</v>
      </c>
      <c r="N11" s="9">
        <f t="shared" ref="N11:N14" si="2">L11*M11</f>
        <v>5373</v>
      </c>
      <c r="O11" s="12">
        <f t="shared" si="0"/>
        <v>214.92</v>
      </c>
      <c r="P11" s="12">
        <f t="shared" si="1"/>
        <v>53.73</v>
      </c>
      <c r="Q11" s="9">
        <v>17</v>
      </c>
    </row>
    <row r="12" spans="11:17" x14ac:dyDescent="0.2">
      <c r="K12" s="8" t="s">
        <v>85</v>
      </c>
      <c r="L12" s="9">
        <v>5472</v>
      </c>
      <c r="M12" s="10" t="s">
        <v>41</v>
      </c>
      <c r="N12" s="9">
        <f t="shared" si="2"/>
        <v>5472</v>
      </c>
      <c r="O12" s="12">
        <f t="shared" si="0"/>
        <v>218.88</v>
      </c>
      <c r="P12" s="12">
        <f t="shared" si="1"/>
        <v>54.72</v>
      </c>
      <c r="Q12" s="9">
        <v>17</v>
      </c>
    </row>
    <row r="13" spans="11:17" x14ac:dyDescent="0.2">
      <c r="K13" s="8" t="s">
        <v>86</v>
      </c>
      <c r="L13" s="9">
        <v>5789</v>
      </c>
      <c r="M13" s="10" t="s">
        <v>41</v>
      </c>
      <c r="N13" s="9">
        <f t="shared" si="2"/>
        <v>5789</v>
      </c>
      <c r="O13" s="12">
        <f t="shared" si="0"/>
        <v>231.56</v>
      </c>
      <c r="P13" s="12">
        <f t="shared" si="1"/>
        <v>57.89</v>
      </c>
      <c r="Q13" s="9">
        <v>18</v>
      </c>
    </row>
    <row r="14" spans="11:17" x14ac:dyDescent="0.2">
      <c r="K14" s="8" t="s">
        <v>87</v>
      </c>
      <c r="L14" s="9">
        <v>6432</v>
      </c>
      <c r="M14" s="10" t="s">
        <v>41</v>
      </c>
      <c r="N14" s="9">
        <f t="shared" si="2"/>
        <v>6432</v>
      </c>
      <c r="O14" s="12">
        <f t="shared" si="0"/>
        <v>257.27999999999997</v>
      </c>
      <c r="P14" s="12">
        <f t="shared" si="1"/>
        <v>64.319999999999993</v>
      </c>
      <c r="Q14" s="9">
        <v>17</v>
      </c>
    </row>
    <row r="15" spans="11:17" x14ac:dyDescent="0.2">
      <c r="K15" s="9" t="s">
        <v>104</v>
      </c>
      <c r="L15" s="9">
        <v>1113</v>
      </c>
      <c r="M15" s="9">
        <v>1</v>
      </c>
      <c r="N15" s="9">
        <v>3091.61</v>
      </c>
      <c r="O15" s="29">
        <f t="shared" si="0"/>
        <v>123.66440000000001</v>
      </c>
      <c r="P15" s="29">
        <f t="shared" si="1"/>
        <v>30.916100000000004</v>
      </c>
      <c r="Q15" s="9">
        <v>16</v>
      </c>
    </row>
    <row r="16" spans="11:17" x14ac:dyDescent="0.2">
      <c r="K16" s="9" t="s">
        <v>105</v>
      </c>
      <c r="L16" s="9">
        <v>8042</v>
      </c>
      <c r="M16" s="9">
        <v>1</v>
      </c>
      <c r="N16" s="9">
        <v>3584.46</v>
      </c>
      <c r="O16" s="29">
        <f t="shared" si="0"/>
        <v>143.3784</v>
      </c>
      <c r="P16" s="29">
        <f t="shared" si="1"/>
        <v>35.8446</v>
      </c>
      <c r="Q16" s="9">
        <v>16</v>
      </c>
    </row>
    <row r="17" spans="11:17" x14ac:dyDescent="0.2">
      <c r="K17" s="9" t="s">
        <v>106</v>
      </c>
      <c r="L17" s="9">
        <v>8537</v>
      </c>
      <c r="M17" s="9">
        <v>1</v>
      </c>
      <c r="N17" s="9">
        <v>1718.52</v>
      </c>
      <c r="O17" s="29">
        <f t="shared" si="0"/>
        <v>68.740800000000007</v>
      </c>
      <c r="P17" s="29">
        <f t="shared" si="1"/>
        <v>17.185200000000002</v>
      </c>
      <c r="Q17" s="9">
        <v>17</v>
      </c>
    </row>
    <row r="18" spans="11:17" x14ac:dyDescent="0.2">
      <c r="K18" s="9" t="s">
        <v>107</v>
      </c>
      <c r="L18" s="9">
        <v>8514</v>
      </c>
      <c r="M18" s="9">
        <v>1</v>
      </c>
      <c r="N18" s="9">
        <v>2826.54</v>
      </c>
      <c r="O18" s="29">
        <f t="shared" si="0"/>
        <v>113.06160000000001</v>
      </c>
      <c r="P18" s="29">
        <f t="shared" si="1"/>
        <v>28.265400000000003</v>
      </c>
      <c r="Q18" s="9">
        <v>16</v>
      </c>
    </row>
    <row r="19" spans="11:17" x14ac:dyDescent="0.2">
      <c r="K19" s="9" t="s">
        <v>108</v>
      </c>
      <c r="L19" s="9">
        <v>5590</v>
      </c>
      <c r="M19" s="9">
        <v>1</v>
      </c>
      <c r="N19" s="9">
        <v>1600.53</v>
      </c>
      <c r="O19" s="29">
        <f t="shared" si="0"/>
        <v>64.021199999999993</v>
      </c>
      <c r="P19" s="29">
        <f t="shared" si="1"/>
        <v>16.005299999999998</v>
      </c>
      <c r="Q19" s="9">
        <v>17</v>
      </c>
    </row>
    <row r="20" spans="11:17" x14ac:dyDescent="0.2">
      <c r="K20" s="9" t="s">
        <v>109</v>
      </c>
      <c r="L20" s="9">
        <v>5636</v>
      </c>
      <c r="M20" s="9">
        <v>2</v>
      </c>
      <c r="N20" s="9">
        <v>2012.82</v>
      </c>
      <c r="O20" s="29">
        <f t="shared" si="0"/>
        <v>80.512799999999999</v>
      </c>
      <c r="P20" s="29">
        <f t="shared" si="1"/>
        <v>20.1282</v>
      </c>
      <c r="Q20" s="9">
        <v>16</v>
      </c>
    </row>
    <row r="21" spans="11:17" x14ac:dyDescent="0.2">
      <c r="K21" s="9" t="s">
        <v>110</v>
      </c>
      <c r="L21" s="9">
        <v>2720</v>
      </c>
      <c r="M21" s="9">
        <v>1</v>
      </c>
      <c r="N21" s="9">
        <v>1773.91</v>
      </c>
      <c r="O21" s="29">
        <f t="shared" si="0"/>
        <v>70.956400000000002</v>
      </c>
      <c r="P21" s="29">
        <f t="shared" si="1"/>
        <v>17.739100000000001</v>
      </c>
      <c r="Q21" s="9">
        <v>17</v>
      </c>
    </row>
    <row r="22" spans="11:17" x14ac:dyDescent="0.2">
      <c r="K22" s="9" t="s">
        <v>111</v>
      </c>
      <c r="L22" s="9">
        <v>6257</v>
      </c>
      <c r="M22" s="9">
        <v>1</v>
      </c>
      <c r="N22" s="9">
        <v>2536.13</v>
      </c>
      <c r="O22" s="29">
        <f t="shared" si="0"/>
        <v>101.44520000000001</v>
      </c>
      <c r="P22" s="29">
        <f t="shared" si="1"/>
        <v>25.361300000000004</v>
      </c>
      <c r="Q22" s="9">
        <v>16</v>
      </c>
    </row>
    <row r="23" spans="11:17" x14ac:dyDescent="0.2">
      <c r="K23" s="33" t="s">
        <v>112</v>
      </c>
      <c r="L23" s="33">
        <v>5400</v>
      </c>
      <c r="M23" s="33">
        <v>1</v>
      </c>
      <c r="N23" s="33">
        <v>4090.76</v>
      </c>
      <c r="O23" s="34">
        <f t="shared" si="0"/>
        <v>163.63040000000004</v>
      </c>
      <c r="P23" s="34">
        <f t="shared" si="1"/>
        <v>40.907600000000009</v>
      </c>
      <c r="Q23" s="9">
        <v>16</v>
      </c>
    </row>
    <row r="24" spans="11:17" x14ac:dyDescent="0.2">
      <c r="K24" s="33" t="s">
        <v>113</v>
      </c>
      <c r="L24" s="33">
        <v>5395</v>
      </c>
      <c r="M24" s="33">
        <v>1</v>
      </c>
      <c r="N24" s="33">
        <v>3197.04</v>
      </c>
      <c r="O24" s="34">
        <f t="shared" si="0"/>
        <v>127.88160000000001</v>
      </c>
      <c r="P24" s="34">
        <f t="shared" si="1"/>
        <v>31.970400000000001</v>
      </c>
      <c r="Q24" s="9">
        <v>16</v>
      </c>
    </row>
    <row r="25" spans="11:17" x14ac:dyDescent="0.2">
      <c r="K25" s="33" t="s">
        <v>114</v>
      </c>
      <c r="L25" s="33">
        <v>2242</v>
      </c>
      <c r="M25" s="33">
        <v>1</v>
      </c>
      <c r="N25" s="33">
        <v>3963.22</v>
      </c>
      <c r="O25" s="34">
        <f t="shared" si="0"/>
        <v>158.52879999999999</v>
      </c>
      <c r="P25" s="34">
        <f t="shared" si="1"/>
        <v>39.632199999999997</v>
      </c>
      <c r="Q25" s="9">
        <v>17</v>
      </c>
    </row>
    <row r="26" spans="11:17" x14ac:dyDescent="0.2">
      <c r="K26" s="33" t="s">
        <v>115</v>
      </c>
      <c r="L26" s="33">
        <v>5888</v>
      </c>
      <c r="M26" s="33">
        <v>1</v>
      </c>
      <c r="N26" s="33">
        <v>3142.52</v>
      </c>
      <c r="O26" s="34">
        <f t="shared" si="0"/>
        <v>125.7008</v>
      </c>
      <c r="P26" s="34">
        <f t="shared" si="1"/>
        <v>31.4252</v>
      </c>
      <c r="Q26" s="9">
        <v>16</v>
      </c>
    </row>
    <row r="27" spans="11:17" x14ac:dyDescent="0.2">
      <c r="K27" s="33" t="s">
        <v>116</v>
      </c>
      <c r="L27" s="35">
        <v>6560</v>
      </c>
      <c r="M27" s="33">
        <v>1</v>
      </c>
      <c r="N27" s="33">
        <v>3712.33</v>
      </c>
      <c r="O27" s="34">
        <f t="shared" si="0"/>
        <v>148.4932</v>
      </c>
      <c r="P27" s="34">
        <f t="shared" si="1"/>
        <v>37.1233</v>
      </c>
      <c r="Q27" s="9">
        <v>17</v>
      </c>
    </row>
    <row r="28" spans="11:17" x14ac:dyDescent="0.2">
      <c r="K28" s="33" t="s">
        <v>117</v>
      </c>
      <c r="L28" s="35">
        <v>6437</v>
      </c>
      <c r="M28" s="33">
        <v>1</v>
      </c>
      <c r="N28" s="33">
        <v>2836.39</v>
      </c>
      <c r="O28" s="34">
        <f t="shared" si="0"/>
        <v>113.45559999999999</v>
      </c>
      <c r="P28" s="34">
        <f t="shared" si="1"/>
        <v>28.363899999999997</v>
      </c>
      <c r="Q28" s="9">
        <v>16</v>
      </c>
    </row>
    <row r="29" spans="11:17" x14ac:dyDescent="0.2">
      <c r="K29" s="33" t="s">
        <v>118</v>
      </c>
      <c r="L29" s="35">
        <v>6297</v>
      </c>
      <c r="M29" s="33">
        <v>1</v>
      </c>
      <c r="N29" s="33">
        <v>3433.16</v>
      </c>
      <c r="O29" s="34">
        <f t="shared" si="0"/>
        <v>137.32640000000001</v>
      </c>
      <c r="P29" s="34">
        <f t="shared" si="1"/>
        <v>34.331600000000002</v>
      </c>
      <c r="Q29" s="9">
        <v>17</v>
      </c>
    </row>
    <row r="30" spans="11:17" x14ac:dyDescent="0.2">
      <c r="K30" s="33" t="s">
        <v>119</v>
      </c>
      <c r="L30" s="35">
        <v>5436</v>
      </c>
      <c r="M30" s="33">
        <v>2</v>
      </c>
      <c r="N30" s="33">
        <v>2563.84</v>
      </c>
      <c r="O30" s="34">
        <f>N30*40*2/1000</f>
        <v>205.10720000000001</v>
      </c>
      <c r="P30" s="34">
        <f t="shared" si="1"/>
        <v>51.276800000000001</v>
      </c>
      <c r="Q30" s="9">
        <v>16</v>
      </c>
    </row>
    <row r="31" spans="11:17" x14ac:dyDescent="0.2">
      <c r="K31" s="9" t="s">
        <v>127</v>
      </c>
      <c r="L31" s="40">
        <v>5622</v>
      </c>
      <c r="M31" s="9">
        <v>2</v>
      </c>
      <c r="N31" s="9">
        <v>3484.96</v>
      </c>
      <c r="O31" s="34">
        <f>N31*40*2/1000</f>
        <v>278.79679999999996</v>
      </c>
      <c r="P31" s="34">
        <f t="shared" si="1"/>
        <v>69.69919999999999</v>
      </c>
      <c r="Q31" s="9">
        <v>16</v>
      </c>
    </row>
    <row r="32" spans="11:17" x14ac:dyDescent="0.2">
      <c r="K32" s="9" t="s">
        <v>128</v>
      </c>
      <c r="L32" s="40">
        <v>5599</v>
      </c>
      <c r="M32" s="9">
        <v>1</v>
      </c>
      <c r="N32" s="9">
        <v>3516.04</v>
      </c>
      <c r="O32" s="34">
        <f t="shared" si="0"/>
        <v>140.64160000000001</v>
      </c>
      <c r="P32" s="34">
        <f t="shared" si="1"/>
        <v>35.160400000000003</v>
      </c>
      <c r="Q32" s="9">
        <v>17</v>
      </c>
    </row>
    <row r="33" spans="11:17" x14ac:dyDescent="0.2">
      <c r="K33" s="9" t="s">
        <v>129</v>
      </c>
      <c r="L33" s="40">
        <v>5588</v>
      </c>
      <c r="M33" s="9">
        <v>1</v>
      </c>
      <c r="N33" s="9">
        <v>2388.81</v>
      </c>
      <c r="O33" s="34">
        <f t="shared" si="0"/>
        <v>95.552399999999992</v>
      </c>
      <c r="P33" s="34">
        <f t="shared" si="1"/>
        <v>23.888099999999998</v>
      </c>
      <c r="Q33" s="9">
        <v>17</v>
      </c>
    </row>
    <row r="34" spans="11:17" x14ac:dyDescent="0.2">
      <c r="K34" s="9" t="s">
        <v>130</v>
      </c>
      <c r="L34" s="40">
        <v>6032</v>
      </c>
      <c r="M34" s="9">
        <v>1</v>
      </c>
      <c r="N34" s="9">
        <v>2632.95</v>
      </c>
      <c r="O34" s="34">
        <f t="shared" si="0"/>
        <v>105.318</v>
      </c>
      <c r="P34" s="34">
        <f t="shared" si="1"/>
        <v>26.329499999999999</v>
      </c>
      <c r="Q34" s="9">
        <v>17</v>
      </c>
    </row>
    <row r="35" spans="11:17" x14ac:dyDescent="0.2">
      <c r="K35" s="9" t="s">
        <v>131</v>
      </c>
      <c r="L35" s="40">
        <v>5746</v>
      </c>
      <c r="M35" s="9">
        <v>1</v>
      </c>
      <c r="N35" s="9">
        <v>1941.59</v>
      </c>
      <c r="O35" s="34">
        <f t="shared" si="0"/>
        <v>77.663599999999988</v>
      </c>
      <c r="P35" s="34">
        <f t="shared" si="1"/>
        <v>19.415899999999997</v>
      </c>
      <c r="Q35" s="9">
        <v>18</v>
      </c>
    </row>
    <row r="36" spans="11:17" x14ac:dyDescent="0.2">
      <c r="K36" s="9" t="s">
        <v>132</v>
      </c>
      <c r="L36" s="40">
        <v>5928</v>
      </c>
      <c r="M36" s="9">
        <v>1</v>
      </c>
      <c r="N36" s="9">
        <v>1458.85</v>
      </c>
      <c r="O36" s="34">
        <f t="shared" si="0"/>
        <v>58.353999999999999</v>
      </c>
      <c r="P36" s="34">
        <f t="shared" si="1"/>
        <v>14.5885</v>
      </c>
      <c r="Q36" s="9">
        <v>18</v>
      </c>
    </row>
    <row r="37" spans="11:17" x14ac:dyDescent="0.2">
      <c r="K37" s="9" t="s">
        <v>133</v>
      </c>
      <c r="L37" s="40">
        <v>5314</v>
      </c>
      <c r="M37" s="9">
        <v>1</v>
      </c>
      <c r="N37" s="9">
        <v>2108.13</v>
      </c>
      <c r="O37" s="34">
        <f t="shared" si="0"/>
        <v>84.325200000000009</v>
      </c>
      <c r="P37" s="34">
        <f t="shared" si="1"/>
        <v>21.081300000000002</v>
      </c>
      <c r="Q37" s="9">
        <v>17</v>
      </c>
    </row>
    <row r="38" spans="11:17" x14ac:dyDescent="0.2">
      <c r="K38" s="9" t="s">
        <v>134</v>
      </c>
      <c r="L38" s="40">
        <v>5639</v>
      </c>
      <c r="M38" s="9">
        <v>1</v>
      </c>
      <c r="N38" s="9">
        <v>2941.99</v>
      </c>
      <c r="O38" s="34">
        <f t="shared" si="0"/>
        <v>117.67959999999999</v>
      </c>
      <c r="P38" s="34">
        <f t="shared" si="1"/>
        <v>29.419899999999998</v>
      </c>
      <c r="Q38" s="9">
        <v>17</v>
      </c>
    </row>
    <row r="39" spans="11:17" x14ac:dyDescent="0.2">
      <c r="K39" s="9" t="s">
        <v>223</v>
      </c>
      <c r="L39" s="9">
        <v>1092</v>
      </c>
      <c r="M39" s="9">
        <v>1</v>
      </c>
      <c r="N39" s="9">
        <v>2056.9699999999998</v>
      </c>
      <c r="O39" s="29">
        <f t="shared" si="0"/>
        <v>82.27879999999999</v>
      </c>
      <c r="P39" s="34">
        <f t="shared" si="1"/>
        <v>20.569699999999997</v>
      </c>
      <c r="Q39" s="9">
        <v>17</v>
      </c>
    </row>
    <row r="40" spans="11:17" x14ac:dyDescent="0.2">
      <c r="K40" s="9" t="s">
        <v>224</v>
      </c>
      <c r="L40" s="9">
        <v>8325</v>
      </c>
      <c r="M40" s="9">
        <v>1</v>
      </c>
      <c r="N40" s="9">
        <v>3028.42</v>
      </c>
      <c r="O40" s="29">
        <f t="shared" si="0"/>
        <v>121.13680000000001</v>
      </c>
      <c r="P40" s="34">
        <f t="shared" si="1"/>
        <v>30.284200000000002</v>
      </c>
      <c r="Q40" s="9">
        <v>17</v>
      </c>
    </row>
    <row r="41" spans="11:17" x14ac:dyDescent="0.2">
      <c r="K41" s="9" t="s">
        <v>225</v>
      </c>
      <c r="L41" s="9">
        <v>2627</v>
      </c>
      <c r="M41" s="9">
        <v>1</v>
      </c>
      <c r="N41" s="9">
        <v>2067.19</v>
      </c>
      <c r="O41" s="29">
        <f t="shared" si="0"/>
        <v>82.687600000000003</v>
      </c>
      <c r="P41" s="34">
        <f t="shared" si="1"/>
        <v>20.671900000000001</v>
      </c>
      <c r="Q41" s="9">
        <v>17</v>
      </c>
    </row>
    <row r="42" spans="11:17" x14ac:dyDescent="0.2">
      <c r="K42" s="9" t="s">
        <v>226</v>
      </c>
      <c r="L42" s="9">
        <v>8772</v>
      </c>
      <c r="M42" s="9">
        <v>1</v>
      </c>
      <c r="N42" s="9">
        <v>2394.92</v>
      </c>
      <c r="O42" s="29">
        <f t="shared" si="0"/>
        <v>95.796800000000005</v>
      </c>
      <c r="P42" s="34">
        <f t="shared" si="1"/>
        <v>23.949200000000001</v>
      </c>
      <c r="Q42" s="9">
        <v>17</v>
      </c>
    </row>
    <row r="43" spans="11:17" x14ac:dyDescent="0.2">
      <c r="K43" s="9" t="s">
        <v>227</v>
      </c>
      <c r="L43" s="9">
        <v>1139</v>
      </c>
      <c r="M43" s="9">
        <v>1</v>
      </c>
      <c r="N43" s="9">
        <v>1925.79</v>
      </c>
      <c r="O43" s="29">
        <f t="shared" si="0"/>
        <v>77.031600000000012</v>
      </c>
      <c r="P43" s="34">
        <f t="shared" si="1"/>
        <v>19.257900000000003</v>
      </c>
      <c r="Q43" s="9">
        <v>18</v>
      </c>
    </row>
    <row r="44" spans="11:17" x14ac:dyDescent="0.2">
      <c r="K44" s="9" t="s">
        <v>228</v>
      </c>
      <c r="L44" s="9">
        <v>1578</v>
      </c>
      <c r="M44" s="9">
        <v>1</v>
      </c>
      <c r="N44" s="9">
        <v>1892.57</v>
      </c>
      <c r="O44" s="29">
        <f t="shared" si="0"/>
        <v>75.702799999999996</v>
      </c>
      <c r="P44" s="34">
        <f t="shared" si="1"/>
        <v>18.925699999999999</v>
      </c>
      <c r="Q44" s="9">
        <v>18</v>
      </c>
    </row>
    <row r="45" spans="11:17" x14ac:dyDescent="0.2">
      <c r="K45" s="9" t="s">
        <v>229</v>
      </c>
      <c r="L45" s="9">
        <v>1753</v>
      </c>
      <c r="M45" s="9">
        <v>1</v>
      </c>
      <c r="N45" s="11">
        <v>1347.9</v>
      </c>
      <c r="O45" s="29">
        <f t="shared" si="0"/>
        <v>53.915999999999997</v>
      </c>
      <c r="P45" s="34">
        <f t="shared" si="1"/>
        <v>13.478999999999999</v>
      </c>
      <c r="Q45" s="9">
        <v>18</v>
      </c>
    </row>
    <row r="46" spans="11:17" x14ac:dyDescent="0.2">
      <c r="K46" s="9" t="s">
        <v>230</v>
      </c>
      <c r="L46" s="9">
        <v>6389</v>
      </c>
      <c r="M46" s="9">
        <v>1</v>
      </c>
      <c r="N46" s="9">
        <v>1368.54</v>
      </c>
      <c r="O46" s="29">
        <f t="shared" si="0"/>
        <v>54.741599999999998</v>
      </c>
      <c r="P46" s="34">
        <f t="shared" si="1"/>
        <v>13.6854</v>
      </c>
      <c r="Q46" s="9">
        <v>18</v>
      </c>
    </row>
    <row r="47" spans="11:17" x14ac:dyDescent="0.2">
      <c r="K47" s="9" t="s">
        <v>231</v>
      </c>
      <c r="L47" s="9">
        <v>5931</v>
      </c>
      <c r="M47" s="9">
        <v>1</v>
      </c>
      <c r="N47" s="11">
        <v>2318.8000000000002</v>
      </c>
      <c r="O47" s="9">
        <f t="shared" si="0"/>
        <v>92.751999999999995</v>
      </c>
      <c r="P47" s="11">
        <f t="shared" ref="P47:P54" si="3">O47*0.25</f>
        <v>23.187999999999999</v>
      </c>
      <c r="Q47" s="9">
        <v>17</v>
      </c>
    </row>
    <row r="48" spans="11:17" x14ac:dyDescent="0.2">
      <c r="K48" s="9" t="s">
        <v>232</v>
      </c>
      <c r="L48" s="9">
        <v>8406</v>
      </c>
      <c r="M48" s="9">
        <v>1</v>
      </c>
      <c r="N48" s="9">
        <v>2414.67</v>
      </c>
      <c r="O48" s="9">
        <f t="shared" si="0"/>
        <v>96.586799999999997</v>
      </c>
      <c r="P48" s="11">
        <f t="shared" si="3"/>
        <v>24.146699999999999</v>
      </c>
      <c r="Q48" s="9">
        <v>17</v>
      </c>
    </row>
    <row r="49" spans="11:17" x14ac:dyDescent="0.2">
      <c r="K49" s="9" t="s">
        <v>233</v>
      </c>
      <c r="L49" s="9">
        <v>1682</v>
      </c>
      <c r="M49" s="9">
        <v>1</v>
      </c>
      <c r="N49" s="9">
        <v>1681.18</v>
      </c>
      <c r="O49" s="9">
        <f t="shared" si="0"/>
        <v>67.247199999999992</v>
      </c>
      <c r="P49" s="11">
        <f t="shared" si="3"/>
        <v>16.811799999999998</v>
      </c>
      <c r="Q49" s="9">
        <v>18</v>
      </c>
    </row>
    <row r="50" spans="11:17" x14ac:dyDescent="0.2">
      <c r="K50" s="9" t="s">
        <v>234</v>
      </c>
      <c r="L50" s="9">
        <v>2470</v>
      </c>
      <c r="M50" s="9">
        <v>1</v>
      </c>
      <c r="N50" s="9">
        <v>1318.19</v>
      </c>
      <c r="O50" s="9">
        <f t="shared" si="0"/>
        <v>52.727600000000002</v>
      </c>
      <c r="P50" s="11">
        <f t="shared" si="3"/>
        <v>13.181900000000001</v>
      </c>
      <c r="Q50" s="9">
        <v>18</v>
      </c>
    </row>
    <row r="51" spans="11:17" x14ac:dyDescent="0.2">
      <c r="K51" s="9" t="s">
        <v>235</v>
      </c>
      <c r="L51" s="9">
        <v>5224</v>
      </c>
      <c r="M51" s="9">
        <v>1</v>
      </c>
      <c r="N51" s="9">
        <v>1394.41</v>
      </c>
      <c r="O51" s="9">
        <f t="shared" si="0"/>
        <v>55.776400000000002</v>
      </c>
      <c r="P51" s="11">
        <f t="shared" si="3"/>
        <v>13.944100000000001</v>
      </c>
      <c r="Q51" s="9">
        <v>18</v>
      </c>
    </row>
    <row r="52" spans="11:17" x14ac:dyDescent="0.2">
      <c r="K52" s="9" t="s">
        <v>236</v>
      </c>
      <c r="L52" s="9">
        <v>8207</v>
      </c>
      <c r="M52" s="9">
        <v>1</v>
      </c>
      <c r="N52" s="9">
        <v>1766.89</v>
      </c>
      <c r="O52" s="9">
        <f t="shared" si="0"/>
        <v>70.675600000000003</v>
      </c>
      <c r="P52" s="11">
        <f t="shared" si="3"/>
        <v>17.668900000000001</v>
      </c>
      <c r="Q52" s="9">
        <v>18</v>
      </c>
    </row>
    <row r="53" spans="11:17" x14ac:dyDescent="0.2">
      <c r="K53" s="9" t="s">
        <v>237</v>
      </c>
      <c r="L53" s="9">
        <v>8433</v>
      </c>
      <c r="M53" s="9">
        <v>1</v>
      </c>
      <c r="N53" s="9">
        <v>1694.64</v>
      </c>
      <c r="O53" s="9">
        <f t="shared" si="0"/>
        <v>67.785600000000002</v>
      </c>
      <c r="P53" s="11">
        <f t="shared" si="3"/>
        <v>16.946400000000001</v>
      </c>
      <c r="Q53" s="9">
        <v>18</v>
      </c>
    </row>
    <row r="54" spans="11:17" x14ac:dyDescent="0.2">
      <c r="K54" s="9" t="s">
        <v>238</v>
      </c>
      <c r="L54" s="9">
        <v>8667</v>
      </c>
      <c r="M54" s="9">
        <v>1</v>
      </c>
      <c r="N54" s="11">
        <v>1652.1</v>
      </c>
      <c r="O54" s="9">
        <f t="shared" si="0"/>
        <v>66.084000000000003</v>
      </c>
      <c r="P54" s="11">
        <f t="shared" si="3"/>
        <v>16.521000000000001</v>
      </c>
      <c r="Q54" s="9">
        <v>18</v>
      </c>
    </row>
    <row r="55" spans="11:17" x14ac:dyDescent="0.2">
      <c r="K55" s="1" t="s">
        <v>239</v>
      </c>
      <c r="L55" s="1">
        <v>5276</v>
      </c>
      <c r="M55" s="1">
        <v>1</v>
      </c>
      <c r="N55" s="1">
        <v>1592.99</v>
      </c>
      <c r="O55" s="1">
        <v>63.7196</v>
      </c>
      <c r="P55" s="1">
        <v>15.9299</v>
      </c>
      <c r="Q55" s="1">
        <v>18</v>
      </c>
    </row>
    <row r="56" spans="11:17" x14ac:dyDescent="0.2">
      <c r="K56" s="1" t="s">
        <v>240</v>
      </c>
      <c r="L56" s="1">
        <v>8492</v>
      </c>
      <c r="M56" s="1">
        <v>1</v>
      </c>
      <c r="N56" s="1">
        <v>2037.82</v>
      </c>
      <c r="O56" s="1">
        <v>81.512799999999999</v>
      </c>
      <c r="P56" s="1">
        <v>20.3782</v>
      </c>
      <c r="Q56" s="1">
        <v>18</v>
      </c>
    </row>
    <row r="57" spans="11:17" x14ac:dyDescent="0.2">
      <c r="K57" s="1" t="s">
        <v>241</v>
      </c>
      <c r="L57" s="1">
        <v>5573</v>
      </c>
      <c r="M57" s="1">
        <v>1</v>
      </c>
      <c r="N57" s="1">
        <v>2982.75</v>
      </c>
      <c r="O57" s="1">
        <v>119.31</v>
      </c>
      <c r="P57" s="1">
        <v>29.827500000000001</v>
      </c>
      <c r="Q57" s="1">
        <v>17</v>
      </c>
    </row>
    <row r="58" spans="11:17" x14ac:dyDescent="0.2">
      <c r="K58" s="1" t="s">
        <v>242</v>
      </c>
      <c r="L58" s="1">
        <v>5973</v>
      </c>
      <c r="M58" s="1">
        <v>1</v>
      </c>
      <c r="N58" s="1">
        <v>2953.38</v>
      </c>
      <c r="O58" s="1">
        <v>118.13520000000001</v>
      </c>
      <c r="P58" s="1">
        <v>29.533800000000003</v>
      </c>
      <c r="Q58" s="1">
        <v>17</v>
      </c>
    </row>
    <row r="59" spans="11:17" x14ac:dyDescent="0.2">
      <c r="K59" s="1" t="s">
        <v>243</v>
      </c>
      <c r="L59" s="1">
        <v>6496</v>
      </c>
      <c r="M59" s="1">
        <v>1</v>
      </c>
      <c r="N59" s="1">
        <v>2128.08</v>
      </c>
      <c r="O59" s="1">
        <v>85.123199999999997</v>
      </c>
      <c r="P59" s="1">
        <v>21.280799999999999</v>
      </c>
      <c r="Q59" s="1">
        <v>17</v>
      </c>
    </row>
    <row r="60" spans="11:17" x14ac:dyDescent="0.2">
      <c r="K60" s="1" t="s">
        <v>244</v>
      </c>
      <c r="L60" s="1">
        <v>6369</v>
      </c>
      <c r="M60" s="1">
        <v>1</v>
      </c>
      <c r="N60" s="1">
        <v>2209.9</v>
      </c>
      <c r="O60" s="1">
        <v>88.396000000000001</v>
      </c>
      <c r="P60" s="1">
        <v>22.099</v>
      </c>
      <c r="Q60" s="1">
        <v>17</v>
      </c>
    </row>
    <row r="61" spans="11:17" x14ac:dyDescent="0.2">
      <c r="K61" s="1" t="s">
        <v>245</v>
      </c>
      <c r="L61" s="1">
        <v>1214</v>
      </c>
      <c r="M61" s="1">
        <v>1</v>
      </c>
      <c r="N61" s="1">
        <v>2438.61</v>
      </c>
      <c r="O61" s="1">
        <v>97.54440000000001</v>
      </c>
      <c r="P61" s="1">
        <v>24.386100000000003</v>
      </c>
      <c r="Q61" s="1">
        <v>17</v>
      </c>
    </row>
    <row r="62" spans="11:17" x14ac:dyDescent="0.2">
      <c r="K62" s="1" t="s">
        <v>246</v>
      </c>
      <c r="L62" s="1">
        <v>5228</v>
      </c>
      <c r="M62" s="1">
        <v>1</v>
      </c>
      <c r="N62" s="1">
        <v>2325.3200000000002</v>
      </c>
      <c r="O62" s="1">
        <v>93.012799999999999</v>
      </c>
      <c r="P62" s="1">
        <v>23.2532</v>
      </c>
      <c r="Q62" s="1">
        <v>17</v>
      </c>
    </row>
  </sheetData>
  <mergeCells count="6">
    <mergeCell ref="Q1:Q2"/>
    <mergeCell ref="K1:K2"/>
    <mergeCell ref="L1:L2"/>
    <mergeCell ref="M1:M2"/>
    <mergeCell ref="O1:O2"/>
    <mergeCell ref="P1:P2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DE97C7-70BF-7A49-B2F7-2E24149F4A4A}">
  <dimension ref="A1"/>
  <sheetViews>
    <sheetView workbookViewId="0">
      <selection activeCell="M38" sqref="M38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3AAE67-2322-924F-B1CC-3A9140A6301F}">
  <dimension ref="K1:Q66"/>
  <sheetViews>
    <sheetView topLeftCell="A37" workbookViewId="0">
      <selection activeCell="D76" sqref="C13:D76"/>
    </sheetView>
  </sheetViews>
  <sheetFormatPr baseColWidth="10" defaultRowHeight="16" x14ac:dyDescent="0.2"/>
  <sheetData>
    <row r="1" spans="11:17" x14ac:dyDescent="0.2">
      <c r="K1" s="45" t="s">
        <v>24</v>
      </c>
      <c r="L1" s="45" t="s">
        <v>29</v>
      </c>
      <c r="M1" s="45" t="s">
        <v>7</v>
      </c>
      <c r="N1" s="3" t="s">
        <v>26</v>
      </c>
      <c r="O1" s="46" t="s">
        <v>27</v>
      </c>
      <c r="P1" s="46" t="s">
        <v>28</v>
      </c>
      <c r="Q1" s="45" t="s">
        <v>5</v>
      </c>
    </row>
    <row r="2" spans="11:17" x14ac:dyDescent="0.2">
      <c r="K2" s="45"/>
      <c r="L2" s="45"/>
      <c r="M2" s="45"/>
      <c r="N2" s="6" t="s">
        <v>25</v>
      </c>
      <c r="O2" s="46"/>
      <c r="P2" s="46"/>
      <c r="Q2" s="45"/>
    </row>
    <row r="3" spans="1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54" si="0">N4*40/1000</f>
        <v>132.8536</v>
      </c>
      <c r="P4" s="12">
        <f t="shared" ref="P4:P46" si="1">O4/4</f>
        <v>33.2134</v>
      </c>
      <c r="Q4" s="12">
        <v>17</v>
      </c>
    </row>
    <row r="5" spans="1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1:17" x14ac:dyDescent="0.2">
      <c r="K11" s="8" t="s">
        <v>75</v>
      </c>
      <c r="L11" s="9">
        <v>5373</v>
      </c>
      <c r="M11" s="10" t="s">
        <v>41</v>
      </c>
      <c r="N11" s="9">
        <f t="shared" ref="N11:N14" si="2">L11*M11</f>
        <v>5373</v>
      </c>
      <c r="O11" s="12">
        <f t="shared" si="0"/>
        <v>214.92</v>
      </c>
      <c r="P11" s="12">
        <f t="shared" si="1"/>
        <v>53.73</v>
      </c>
      <c r="Q11" s="9">
        <v>17</v>
      </c>
    </row>
    <row r="12" spans="11:17" x14ac:dyDescent="0.2">
      <c r="K12" s="8" t="s">
        <v>85</v>
      </c>
      <c r="L12" s="9">
        <v>5472</v>
      </c>
      <c r="M12" s="10" t="s">
        <v>41</v>
      </c>
      <c r="N12" s="9">
        <f t="shared" si="2"/>
        <v>5472</v>
      </c>
      <c r="O12" s="12">
        <f t="shared" si="0"/>
        <v>218.88</v>
      </c>
      <c r="P12" s="12">
        <f t="shared" si="1"/>
        <v>54.72</v>
      </c>
      <c r="Q12" s="9">
        <v>17</v>
      </c>
    </row>
    <row r="13" spans="11:17" x14ac:dyDescent="0.2">
      <c r="K13" s="8" t="s">
        <v>86</v>
      </c>
      <c r="L13" s="9">
        <v>5789</v>
      </c>
      <c r="M13" s="10" t="s">
        <v>41</v>
      </c>
      <c r="N13" s="9">
        <f t="shared" si="2"/>
        <v>5789</v>
      </c>
      <c r="O13" s="12">
        <f t="shared" si="0"/>
        <v>231.56</v>
      </c>
      <c r="P13" s="12">
        <f t="shared" si="1"/>
        <v>57.89</v>
      </c>
      <c r="Q13" s="9">
        <v>18</v>
      </c>
    </row>
    <row r="14" spans="11:17" x14ac:dyDescent="0.2">
      <c r="K14" s="8" t="s">
        <v>87</v>
      </c>
      <c r="L14" s="9">
        <v>6432</v>
      </c>
      <c r="M14" s="10" t="s">
        <v>41</v>
      </c>
      <c r="N14" s="9">
        <f t="shared" si="2"/>
        <v>6432</v>
      </c>
      <c r="O14" s="12">
        <f t="shared" si="0"/>
        <v>257.27999999999997</v>
      </c>
      <c r="P14" s="12">
        <f t="shared" si="1"/>
        <v>64.319999999999993</v>
      </c>
      <c r="Q14" s="9">
        <v>17</v>
      </c>
    </row>
    <row r="15" spans="11:17" x14ac:dyDescent="0.2">
      <c r="K15" s="9" t="s">
        <v>104</v>
      </c>
      <c r="L15" s="9">
        <v>1113</v>
      </c>
      <c r="M15" s="9">
        <v>1</v>
      </c>
      <c r="N15" s="9">
        <v>3091.61</v>
      </c>
      <c r="O15" s="29">
        <f t="shared" si="0"/>
        <v>123.66440000000001</v>
      </c>
      <c r="P15" s="29">
        <f t="shared" si="1"/>
        <v>30.916100000000004</v>
      </c>
      <c r="Q15" s="9">
        <v>16</v>
      </c>
    </row>
    <row r="16" spans="11:17" x14ac:dyDescent="0.2">
      <c r="K16" s="9" t="s">
        <v>105</v>
      </c>
      <c r="L16" s="9">
        <v>8042</v>
      </c>
      <c r="M16" s="9">
        <v>1</v>
      </c>
      <c r="N16" s="9">
        <v>3584.46</v>
      </c>
      <c r="O16" s="29">
        <f t="shared" si="0"/>
        <v>143.3784</v>
      </c>
      <c r="P16" s="29">
        <f t="shared" si="1"/>
        <v>35.8446</v>
      </c>
      <c r="Q16" s="9">
        <v>16</v>
      </c>
    </row>
    <row r="17" spans="11:17" x14ac:dyDescent="0.2">
      <c r="K17" s="9" t="s">
        <v>106</v>
      </c>
      <c r="L17" s="9">
        <v>8537</v>
      </c>
      <c r="M17" s="9">
        <v>1</v>
      </c>
      <c r="N17" s="9">
        <v>1718.52</v>
      </c>
      <c r="O17" s="29">
        <f t="shared" si="0"/>
        <v>68.740800000000007</v>
      </c>
      <c r="P17" s="29">
        <f t="shared" si="1"/>
        <v>17.185200000000002</v>
      </c>
      <c r="Q17" s="9">
        <v>17</v>
      </c>
    </row>
    <row r="18" spans="11:17" x14ac:dyDescent="0.2">
      <c r="K18" s="9" t="s">
        <v>107</v>
      </c>
      <c r="L18" s="9">
        <v>8514</v>
      </c>
      <c r="M18" s="9">
        <v>1</v>
      </c>
      <c r="N18" s="9">
        <v>2826.54</v>
      </c>
      <c r="O18" s="29">
        <f t="shared" si="0"/>
        <v>113.06160000000001</v>
      </c>
      <c r="P18" s="29">
        <f t="shared" si="1"/>
        <v>28.265400000000003</v>
      </c>
      <c r="Q18" s="9">
        <v>16</v>
      </c>
    </row>
    <row r="19" spans="11:17" x14ac:dyDescent="0.2">
      <c r="K19" s="9" t="s">
        <v>108</v>
      </c>
      <c r="L19" s="9">
        <v>5590</v>
      </c>
      <c r="M19" s="9">
        <v>1</v>
      </c>
      <c r="N19" s="9">
        <v>1600.53</v>
      </c>
      <c r="O19" s="29">
        <f t="shared" si="0"/>
        <v>64.021199999999993</v>
      </c>
      <c r="P19" s="29">
        <f t="shared" si="1"/>
        <v>16.005299999999998</v>
      </c>
      <c r="Q19" s="9">
        <v>17</v>
      </c>
    </row>
    <row r="20" spans="11:17" x14ac:dyDescent="0.2">
      <c r="K20" s="9" t="s">
        <v>109</v>
      </c>
      <c r="L20" s="9">
        <v>5636</v>
      </c>
      <c r="M20" s="9">
        <v>2</v>
      </c>
      <c r="N20" s="9">
        <v>2012.82</v>
      </c>
      <c r="O20" s="29">
        <f t="shared" si="0"/>
        <v>80.512799999999999</v>
      </c>
      <c r="P20" s="29">
        <f t="shared" si="1"/>
        <v>20.1282</v>
      </c>
      <c r="Q20" s="9">
        <v>16</v>
      </c>
    </row>
    <row r="21" spans="11:17" x14ac:dyDescent="0.2">
      <c r="K21" s="9" t="s">
        <v>110</v>
      </c>
      <c r="L21" s="9">
        <v>2720</v>
      </c>
      <c r="M21" s="9">
        <v>1</v>
      </c>
      <c r="N21" s="9">
        <v>1773.91</v>
      </c>
      <c r="O21" s="29">
        <f t="shared" si="0"/>
        <v>70.956400000000002</v>
      </c>
      <c r="P21" s="29">
        <f t="shared" si="1"/>
        <v>17.739100000000001</v>
      </c>
      <c r="Q21" s="9">
        <v>17</v>
      </c>
    </row>
    <row r="22" spans="11:17" x14ac:dyDescent="0.2">
      <c r="K22" s="9" t="s">
        <v>111</v>
      </c>
      <c r="L22" s="9">
        <v>6257</v>
      </c>
      <c r="M22" s="9">
        <v>1</v>
      </c>
      <c r="N22" s="9">
        <v>2536.13</v>
      </c>
      <c r="O22" s="29">
        <f t="shared" si="0"/>
        <v>101.44520000000001</v>
      </c>
      <c r="P22" s="29">
        <f t="shared" si="1"/>
        <v>25.361300000000004</v>
      </c>
      <c r="Q22" s="9">
        <v>16</v>
      </c>
    </row>
    <row r="23" spans="11:17" x14ac:dyDescent="0.2">
      <c r="K23" s="33" t="s">
        <v>112</v>
      </c>
      <c r="L23" s="33">
        <v>5400</v>
      </c>
      <c r="M23" s="33">
        <v>1</v>
      </c>
      <c r="N23" s="33">
        <v>4090.76</v>
      </c>
      <c r="O23" s="34">
        <f t="shared" si="0"/>
        <v>163.63040000000004</v>
      </c>
      <c r="P23" s="34">
        <f t="shared" si="1"/>
        <v>40.907600000000009</v>
      </c>
      <c r="Q23" s="9">
        <v>16</v>
      </c>
    </row>
    <row r="24" spans="11:17" x14ac:dyDescent="0.2">
      <c r="K24" s="33" t="s">
        <v>113</v>
      </c>
      <c r="L24" s="33">
        <v>5395</v>
      </c>
      <c r="M24" s="33">
        <v>1</v>
      </c>
      <c r="N24" s="33">
        <v>3197.04</v>
      </c>
      <c r="O24" s="34">
        <f t="shared" si="0"/>
        <v>127.88160000000001</v>
      </c>
      <c r="P24" s="34">
        <f t="shared" si="1"/>
        <v>31.970400000000001</v>
      </c>
      <c r="Q24" s="9">
        <v>16</v>
      </c>
    </row>
    <row r="25" spans="11:17" x14ac:dyDescent="0.2">
      <c r="K25" s="33" t="s">
        <v>114</v>
      </c>
      <c r="L25" s="33">
        <v>2242</v>
      </c>
      <c r="M25" s="33">
        <v>1</v>
      </c>
      <c r="N25" s="33">
        <v>3963.22</v>
      </c>
      <c r="O25" s="34">
        <f t="shared" si="0"/>
        <v>158.52879999999999</v>
      </c>
      <c r="P25" s="34">
        <f t="shared" si="1"/>
        <v>39.632199999999997</v>
      </c>
      <c r="Q25" s="9">
        <v>17</v>
      </c>
    </row>
    <row r="26" spans="11:17" x14ac:dyDescent="0.2">
      <c r="K26" s="33" t="s">
        <v>115</v>
      </c>
      <c r="L26" s="33">
        <v>5888</v>
      </c>
      <c r="M26" s="33">
        <v>1</v>
      </c>
      <c r="N26" s="33">
        <v>3142.52</v>
      </c>
      <c r="O26" s="34">
        <f t="shared" si="0"/>
        <v>125.7008</v>
      </c>
      <c r="P26" s="34">
        <f t="shared" si="1"/>
        <v>31.4252</v>
      </c>
      <c r="Q26" s="9">
        <v>16</v>
      </c>
    </row>
    <row r="27" spans="11:17" x14ac:dyDescent="0.2">
      <c r="K27" s="33" t="s">
        <v>116</v>
      </c>
      <c r="L27" s="35">
        <v>6560</v>
      </c>
      <c r="M27" s="33">
        <v>1</v>
      </c>
      <c r="N27" s="33">
        <v>3712.33</v>
      </c>
      <c r="O27" s="34">
        <f t="shared" si="0"/>
        <v>148.4932</v>
      </c>
      <c r="P27" s="34">
        <f t="shared" si="1"/>
        <v>37.1233</v>
      </c>
      <c r="Q27" s="9">
        <v>17</v>
      </c>
    </row>
    <row r="28" spans="11:17" x14ac:dyDescent="0.2">
      <c r="K28" s="33" t="s">
        <v>117</v>
      </c>
      <c r="L28" s="35">
        <v>6437</v>
      </c>
      <c r="M28" s="33">
        <v>1</v>
      </c>
      <c r="N28" s="33">
        <v>2836.39</v>
      </c>
      <c r="O28" s="34">
        <f t="shared" si="0"/>
        <v>113.45559999999999</v>
      </c>
      <c r="P28" s="34">
        <f t="shared" si="1"/>
        <v>28.363899999999997</v>
      </c>
      <c r="Q28" s="9">
        <v>16</v>
      </c>
    </row>
    <row r="29" spans="11:17" x14ac:dyDescent="0.2">
      <c r="K29" s="33" t="s">
        <v>118</v>
      </c>
      <c r="L29" s="35">
        <v>6297</v>
      </c>
      <c r="M29" s="33">
        <v>1</v>
      </c>
      <c r="N29" s="33">
        <v>3433.16</v>
      </c>
      <c r="O29" s="34">
        <f t="shared" si="0"/>
        <v>137.32640000000001</v>
      </c>
      <c r="P29" s="34">
        <f t="shared" si="1"/>
        <v>34.331600000000002</v>
      </c>
      <c r="Q29" s="9">
        <v>17</v>
      </c>
    </row>
    <row r="30" spans="11:17" x14ac:dyDescent="0.2">
      <c r="K30" s="33" t="s">
        <v>119</v>
      </c>
      <c r="L30" s="35">
        <v>5436</v>
      </c>
      <c r="M30" s="33">
        <v>2</v>
      </c>
      <c r="N30" s="33">
        <v>2563.84</v>
      </c>
      <c r="O30" s="34">
        <f>N30*40*2/1000</f>
        <v>205.10720000000001</v>
      </c>
      <c r="P30" s="34">
        <f t="shared" si="1"/>
        <v>51.276800000000001</v>
      </c>
      <c r="Q30" s="9">
        <v>16</v>
      </c>
    </row>
    <row r="31" spans="11:17" x14ac:dyDescent="0.2">
      <c r="K31" s="9" t="s">
        <v>127</v>
      </c>
      <c r="L31" s="40">
        <v>5622</v>
      </c>
      <c r="M31" s="9">
        <v>2</v>
      </c>
      <c r="N31" s="9">
        <v>3484.96</v>
      </c>
      <c r="O31" s="34">
        <f>N31*40*2/1000</f>
        <v>278.79679999999996</v>
      </c>
      <c r="P31" s="34">
        <f t="shared" si="1"/>
        <v>69.69919999999999</v>
      </c>
      <c r="Q31" s="9">
        <v>16</v>
      </c>
    </row>
    <row r="32" spans="11:17" x14ac:dyDescent="0.2">
      <c r="K32" s="9" t="s">
        <v>128</v>
      </c>
      <c r="L32" s="40">
        <v>5599</v>
      </c>
      <c r="M32" s="9">
        <v>1</v>
      </c>
      <c r="N32" s="9">
        <v>3516.04</v>
      </c>
      <c r="O32" s="34">
        <f t="shared" si="0"/>
        <v>140.64160000000001</v>
      </c>
      <c r="P32" s="34">
        <f t="shared" si="1"/>
        <v>35.160400000000003</v>
      </c>
      <c r="Q32" s="9">
        <v>17</v>
      </c>
    </row>
    <row r="33" spans="11:17" x14ac:dyDescent="0.2">
      <c r="K33" s="9" t="s">
        <v>129</v>
      </c>
      <c r="L33" s="40">
        <v>5588</v>
      </c>
      <c r="M33" s="9">
        <v>1</v>
      </c>
      <c r="N33" s="9">
        <v>2388.81</v>
      </c>
      <c r="O33" s="34">
        <f t="shared" si="0"/>
        <v>95.552399999999992</v>
      </c>
      <c r="P33" s="34">
        <f t="shared" si="1"/>
        <v>23.888099999999998</v>
      </c>
      <c r="Q33" s="9">
        <v>17</v>
      </c>
    </row>
    <row r="34" spans="11:17" x14ac:dyDescent="0.2">
      <c r="K34" s="9" t="s">
        <v>130</v>
      </c>
      <c r="L34" s="40">
        <v>6032</v>
      </c>
      <c r="M34" s="9">
        <v>1</v>
      </c>
      <c r="N34" s="9">
        <v>2632.95</v>
      </c>
      <c r="O34" s="34">
        <f t="shared" si="0"/>
        <v>105.318</v>
      </c>
      <c r="P34" s="34">
        <f t="shared" si="1"/>
        <v>26.329499999999999</v>
      </c>
      <c r="Q34" s="9">
        <v>17</v>
      </c>
    </row>
    <row r="35" spans="11:17" x14ac:dyDescent="0.2">
      <c r="K35" s="9" t="s">
        <v>131</v>
      </c>
      <c r="L35" s="40">
        <v>5746</v>
      </c>
      <c r="M35" s="9">
        <v>1</v>
      </c>
      <c r="N35" s="9">
        <v>1941.59</v>
      </c>
      <c r="O35" s="34">
        <f t="shared" si="0"/>
        <v>77.663599999999988</v>
      </c>
      <c r="P35" s="34">
        <f t="shared" si="1"/>
        <v>19.415899999999997</v>
      </c>
      <c r="Q35" s="9">
        <v>18</v>
      </c>
    </row>
    <row r="36" spans="11:17" x14ac:dyDescent="0.2">
      <c r="K36" s="9" t="s">
        <v>132</v>
      </c>
      <c r="L36" s="40">
        <v>5928</v>
      </c>
      <c r="M36" s="9">
        <v>1</v>
      </c>
      <c r="N36" s="9">
        <v>1458.85</v>
      </c>
      <c r="O36" s="34">
        <f t="shared" si="0"/>
        <v>58.353999999999999</v>
      </c>
      <c r="P36" s="34">
        <f t="shared" si="1"/>
        <v>14.5885</v>
      </c>
      <c r="Q36" s="9">
        <v>18</v>
      </c>
    </row>
    <row r="37" spans="11:17" x14ac:dyDescent="0.2">
      <c r="K37" s="9" t="s">
        <v>133</v>
      </c>
      <c r="L37" s="40">
        <v>5314</v>
      </c>
      <c r="M37" s="9">
        <v>1</v>
      </c>
      <c r="N37" s="9">
        <v>2108.13</v>
      </c>
      <c r="O37" s="34">
        <f t="shared" si="0"/>
        <v>84.325200000000009</v>
      </c>
      <c r="P37" s="34">
        <f t="shared" si="1"/>
        <v>21.081300000000002</v>
      </c>
      <c r="Q37" s="9">
        <v>17</v>
      </c>
    </row>
    <row r="38" spans="11:17" x14ac:dyDescent="0.2">
      <c r="K38" s="9" t="s">
        <v>134</v>
      </c>
      <c r="L38" s="40">
        <v>5639</v>
      </c>
      <c r="M38" s="9">
        <v>1</v>
      </c>
      <c r="N38" s="9">
        <v>2941.99</v>
      </c>
      <c r="O38" s="34">
        <f t="shared" si="0"/>
        <v>117.67959999999999</v>
      </c>
      <c r="P38" s="34">
        <f t="shared" si="1"/>
        <v>29.419899999999998</v>
      </c>
      <c r="Q38" s="9">
        <v>17</v>
      </c>
    </row>
    <row r="39" spans="11:17" x14ac:dyDescent="0.2">
      <c r="K39" s="9" t="s">
        <v>223</v>
      </c>
      <c r="L39" s="9">
        <v>1092</v>
      </c>
      <c r="M39" s="9">
        <v>1</v>
      </c>
      <c r="N39" s="9">
        <v>2056.9699999999998</v>
      </c>
      <c r="O39" s="29">
        <f t="shared" si="0"/>
        <v>82.27879999999999</v>
      </c>
      <c r="P39" s="34">
        <f t="shared" si="1"/>
        <v>20.569699999999997</v>
      </c>
      <c r="Q39" s="9">
        <v>17</v>
      </c>
    </row>
    <row r="40" spans="11:17" x14ac:dyDescent="0.2">
      <c r="K40" s="9" t="s">
        <v>224</v>
      </c>
      <c r="L40" s="9">
        <v>8325</v>
      </c>
      <c r="M40" s="9">
        <v>1</v>
      </c>
      <c r="N40" s="9">
        <v>3028.42</v>
      </c>
      <c r="O40" s="29">
        <f t="shared" si="0"/>
        <v>121.13680000000001</v>
      </c>
      <c r="P40" s="34">
        <f t="shared" si="1"/>
        <v>30.284200000000002</v>
      </c>
      <c r="Q40" s="9">
        <v>17</v>
      </c>
    </row>
    <row r="41" spans="11:17" x14ac:dyDescent="0.2">
      <c r="K41" s="9" t="s">
        <v>225</v>
      </c>
      <c r="L41" s="9">
        <v>2627</v>
      </c>
      <c r="M41" s="9">
        <v>1</v>
      </c>
      <c r="N41" s="9">
        <v>2067.19</v>
      </c>
      <c r="O41" s="29">
        <f t="shared" si="0"/>
        <v>82.687600000000003</v>
      </c>
      <c r="P41" s="34">
        <f t="shared" si="1"/>
        <v>20.671900000000001</v>
      </c>
      <c r="Q41" s="9">
        <v>17</v>
      </c>
    </row>
    <row r="42" spans="11:17" x14ac:dyDescent="0.2">
      <c r="K42" s="9" t="s">
        <v>226</v>
      </c>
      <c r="L42" s="9">
        <v>8772</v>
      </c>
      <c r="M42" s="9">
        <v>1</v>
      </c>
      <c r="N42" s="9">
        <v>2394.92</v>
      </c>
      <c r="O42" s="29">
        <f t="shared" si="0"/>
        <v>95.796800000000005</v>
      </c>
      <c r="P42" s="34">
        <f t="shared" si="1"/>
        <v>23.949200000000001</v>
      </c>
      <c r="Q42" s="9">
        <v>17</v>
      </c>
    </row>
    <row r="43" spans="11:17" x14ac:dyDescent="0.2">
      <c r="K43" s="9" t="s">
        <v>227</v>
      </c>
      <c r="L43" s="9">
        <v>1139</v>
      </c>
      <c r="M43" s="9">
        <v>1</v>
      </c>
      <c r="N43" s="9">
        <v>1925.79</v>
      </c>
      <c r="O43" s="29">
        <f t="shared" si="0"/>
        <v>77.031600000000012</v>
      </c>
      <c r="P43" s="34">
        <f t="shared" si="1"/>
        <v>19.257900000000003</v>
      </c>
      <c r="Q43" s="9">
        <v>18</v>
      </c>
    </row>
    <row r="44" spans="11:17" x14ac:dyDescent="0.2">
      <c r="K44" s="9" t="s">
        <v>228</v>
      </c>
      <c r="L44" s="9">
        <v>1578</v>
      </c>
      <c r="M44" s="9">
        <v>1</v>
      </c>
      <c r="N44" s="9">
        <v>1892.57</v>
      </c>
      <c r="O44" s="29">
        <f t="shared" si="0"/>
        <v>75.702799999999996</v>
      </c>
      <c r="P44" s="34">
        <f t="shared" si="1"/>
        <v>18.925699999999999</v>
      </c>
      <c r="Q44" s="9">
        <v>18</v>
      </c>
    </row>
    <row r="45" spans="11:17" x14ac:dyDescent="0.2">
      <c r="K45" s="9" t="s">
        <v>229</v>
      </c>
      <c r="L45" s="9">
        <v>1753</v>
      </c>
      <c r="M45" s="9">
        <v>1</v>
      </c>
      <c r="N45" s="11">
        <v>1347.9</v>
      </c>
      <c r="O45" s="29">
        <f t="shared" si="0"/>
        <v>53.915999999999997</v>
      </c>
      <c r="P45" s="34">
        <f t="shared" si="1"/>
        <v>13.478999999999999</v>
      </c>
      <c r="Q45" s="9">
        <v>18</v>
      </c>
    </row>
    <row r="46" spans="11:17" x14ac:dyDescent="0.2">
      <c r="K46" s="9" t="s">
        <v>230</v>
      </c>
      <c r="L46" s="9">
        <v>6389</v>
      </c>
      <c r="M46" s="9">
        <v>1</v>
      </c>
      <c r="N46" s="9">
        <v>1368.54</v>
      </c>
      <c r="O46" s="29">
        <f t="shared" si="0"/>
        <v>54.741599999999998</v>
      </c>
      <c r="P46" s="34">
        <f t="shared" si="1"/>
        <v>13.6854</v>
      </c>
      <c r="Q46" s="9">
        <v>18</v>
      </c>
    </row>
    <row r="47" spans="11:17" x14ac:dyDescent="0.2">
      <c r="K47" s="9" t="s">
        <v>231</v>
      </c>
      <c r="L47" s="9">
        <v>5931</v>
      </c>
      <c r="M47" s="9">
        <v>1</v>
      </c>
      <c r="N47" s="11">
        <v>2318.8000000000002</v>
      </c>
      <c r="O47" s="9">
        <f t="shared" si="0"/>
        <v>92.751999999999995</v>
      </c>
      <c r="P47" s="11">
        <f t="shared" ref="P47:P54" si="3">O47*0.25</f>
        <v>23.187999999999999</v>
      </c>
      <c r="Q47" s="9">
        <v>17</v>
      </c>
    </row>
    <row r="48" spans="11:17" x14ac:dyDescent="0.2">
      <c r="K48" s="9" t="s">
        <v>232</v>
      </c>
      <c r="L48" s="9">
        <v>8406</v>
      </c>
      <c r="M48" s="9">
        <v>1</v>
      </c>
      <c r="N48" s="9">
        <v>2414.67</v>
      </c>
      <c r="O48" s="9">
        <f t="shared" si="0"/>
        <v>96.586799999999997</v>
      </c>
      <c r="P48" s="11">
        <f t="shared" si="3"/>
        <v>24.146699999999999</v>
      </c>
      <c r="Q48" s="9">
        <v>17</v>
      </c>
    </row>
    <row r="49" spans="11:17" x14ac:dyDescent="0.2">
      <c r="K49" s="9" t="s">
        <v>233</v>
      </c>
      <c r="L49" s="9">
        <v>1682</v>
      </c>
      <c r="M49" s="9">
        <v>1</v>
      </c>
      <c r="N49" s="9">
        <v>1681.18</v>
      </c>
      <c r="O49" s="9">
        <f t="shared" si="0"/>
        <v>67.247199999999992</v>
      </c>
      <c r="P49" s="11">
        <f t="shared" si="3"/>
        <v>16.811799999999998</v>
      </c>
      <c r="Q49" s="9">
        <v>18</v>
      </c>
    </row>
    <row r="50" spans="11:17" x14ac:dyDescent="0.2">
      <c r="K50" s="9" t="s">
        <v>234</v>
      </c>
      <c r="L50" s="9">
        <v>2470</v>
      </c>
      <c r="M50" s="9">
        <v>1</v>
      </c>
      <c r="N50" s="9">
        <v>1318.19</v>
      </c>
      <c r="O50" s="9">
        <f t="shared" si="0"/>
        <v>52.727600000000002</v>
      </c>
      <c r="P50" s="11">
        <f t="shared" si="3"/>
        <v>13.181900000000001</v>
      </c>
      <c r="Q50" s="9">
        <v>18</v>
      </c>
    </row>
    <row r="51" spans="11:17" x14ac:dyDescent="0.2">
      <c r="K51" s="9" t="s">
        <v>235</v>
      </c>
      <c r="L51" s="9">
        <v>5224</v>
      </c>
      <c r="M51" s="9">
        <v>1</v>
      </c>
      <c r="N51" s="9">
        <v>1394.41</v>
      </c>
      <c r="O51" s="9">
        <f t="shared" si="0"/>
        <v>55.776400000000002</v>
      </c>
      <c r="P51" s="11">
        <f t="shared" si="3"/>
        <v>13.944100000000001</v>
      </c>
      <c r="Q51" s="9">
        <v>18</v>
      </c>
    </row>
    <row r="52" spans="11:17" x14ac:dyDescent="0.2">
      <c r="K52" s="9" t="s">
        <v>236</v>
      </c>
      <c r="L52" s="9">
        <v>8207</v>
      </c>
      <c r="M52" s="9">
        <v>1</v>
      </c>
      <c r="N52" s="9">
        <v>1766.89</v>
      </c>
      <c r="O52" s="9">
        <f t="shared" si="0"/>
        <v>70.675600000000003</v>
      </c>
      <c r="P52" s="11">
        <f t="shared" si="3"/>
        <v>17.668900000000001</v>
      </c>
      <c r="Q52" s="9">
        <v>18</v>
      </c>
    </row>
    <row r="53" spans="11:17" x14ac:dyDescent="0.2">
      <c r="K53" s="9" t="s">
        <v>237</v>
      </c>
      <c r="L53" s="9">
        <v>8433</v>
      </c>
      <c r="M53" s="9">
        <v>1</v>
      </c>
      <c r="N53" s="9">
        <v>1694.64</v>
      </c>
      <c r="O53" s="9">
        <f t="shared" si="0"/>
        <v>67.785600000000002</v>
      </c>
      <c r="P53" s="11">
        <f t="shared" si="3"/>
        <v>16.946400000000001</v>
      </c>
      <c r="Q53" s="9">
        <v>18</v>
      </c>
    </row>
    <row r="54" spans="11:17" x14ac:dyDescent="0.2">
      <c r="K54" s="9" t="s">
        <v>238</v>
      </c>
      <c r="L54" s="9">
        <v>8667</v>
      </c>
      <c r="M54" s="9">
        <v>1</v>
      </c>
      <c r="N54" s="11">
        <v>1652.1</v>
      </c>
      <c r="O54" s="9">
        <f t="shared" si="0"/>
        <v>66.084000000000003</v>
      </c>
      <c r="P54" s="11">
        <f t="shared" si="3"/>
        <v>16.521000000000001</v>
      </c>
      <c r="Q54" s="9">
        <v>18</v>
      </c>
    </row>
    <row r="55" spans="11:17" x14ac:dyDescent="0.2">
      <c r="K55" s="9" t="s">
        <v>239</v>
      </c>
      <c r="L55" s="9">
        <v>5276</v>
      </c>
      <c r="M55" s="9">
        <v>1</v>
      </c>
      <c r="N55" s="9">
        <v>1592.99</v>
      </c>
      <c r="O55" s="9">
        <v>63.7196</v>
      </c>
      <c r="P55" s="9">
        <v>15.9299</v>
      </c>
      <c r="Q55" s="9">
        <v>18</v>
      </c>
    </row>
    <row r="56" spans="11:17" x14ac:dyDescent="0.2">
      <c r="K56" s="9" t="s">
        <v>240</v>
      </c>
      <c r="L56" s="9">
        <v>8492</v>
      </c>
      <c r="M56" s="9">
        <v>1</v>
      </c>
      <c r="N56" s="9">
        <v>2037.82</v>
      </c>
      <c r="O56" s="9">
        <v>81.512799999999999</v>
      </c>
      <c r="P56" s="9">
        <v>20.3782</v>
      </c>
      <c r="Q56" s="9">
        <v>18</v>
      </c>
    </row>
    <row r="57" spans="11:17" x14ac:dyDescent="0.2">
      <c r="K57" s="9" t="s">
        <v>241</v>
      </c>
      <c r="L57" s="9">
        <v>5573</v>
      </c>
      <c r="M57" s="9">
        <v>1</v>
      </c>
      <c r="N57" s="9">
        <v>2982.75</v>
      </c>
      <c r="O57" s="9">
        <v>119.31</v>
      </c>
      <c r="P57" s="9">
        <v>29.827500000000001</v>
      </c>
      <c r="Q57" s="9">
        <v>17</v>
      </c>
    </row>
    <row r="58" spans="11:17" x14ac:dyDescent="0.2">
      <c r="K58" s="9" t="s">
        <v>242</v>
      </c>
      <c r="L58" s="9">
        <v>5973</v>
      </c>
      <c r="M58" s="9">
        <v>1</v>
      </c>
      <c r="N58" s="9">
        <v>2953.38</v>
      </c>
      <c r="O58" s="9">
        <v>118.13520000000001</v>
      </c>
      <c r="P58" s="9">
        <v>29.533800000000003</v>
      </c>
      <c r="Q58" s="9">
        <v>17</v>
      </c>
    </row>
    <row r="59" spans="11:17" x14ac:dyDescent="0.2">
      <c r="K59" s="9" t="s">
        <v>243</v>
      </c>
      <c r="L59" s="9">
        <v>6496</v>
      </c>
      <c r="M59" s="9">
        <v>1</v>
      </c>
      <c r="N59" s="9">
        <v>2128.08</v>
      </c>
      <c r="O59" s="9">
        <v>85.123199999999997</v>
      </c>
      <c r="P59" s="9">
        <v>21.280799999999999</v>
      </c>
      <c r="Q59" s="9">
        <v>17</v>
      </c>
    </row>
    <row r="60" spans="11:17" x14ac:dyDescent="0.2">
      <c r="K60" s="9" t="s">
        <v>244</v>
      </c>
      <c r="L60" s="9">
        <v>6369</v>
      </c>
      <c r="M60" s="9">
        <v>1</v>
      </c>
      <c r="N60" s="9">
        <v>2209.9</v>
      </c>
      <c r="O60" s="9">
        <v>88.396000000000001</v>
      </c>
      <c r="P60" s="9">
        <v>22.099</v>
      </c>
      <c r="Q60" s="9">
        <v>17</v>
      </c>
    </row>
    <row r="61" spans="11:17" x14ac:dyDescent="0.2">
      <c r="K61" s="9" t="s">
        <v>245</v>
      </c>
      <c r="L61" s="9">
        <v>1214</v>
      </c>
      <c r="M61" s="9">
        <v>1</v>
      </c>
      <c r="N61" s="9">
        <v>2438.61</v>
      </c>
      <c r="O61" s="9">
        <v>97.54440000000001</v>
      </c>
      <c r="P61" s="9">
        <v>24.386100000000003</v>
      </c>
      <c r="Q61" s="9">
        <v>17</v>
      </c>
    </row>
    <row r="62" spans="11:17" x14ac:dyDescent="0.2">
      <c r="K62" s="9" t="s">
        <v>246</v>
      </c>
      <c r="L62" s="9">
        <v>5228</v>
      </c>
      <c r="M62" s="9">
        <v>1</v>
      </c>
      <c r="N62" s="9">
        <v>2325.3200000000002</v>
      </c>
      <c r="O62" s="9">
        <v>93.012799999999999</v>
      </c>
      <c r="P62" s="9">
        <v>23.2532</v>
      </c>
      <c r="Q62" s="9">
        <v>17</v>
      </c>
    </row>
    <row r="63" spans="11:17" x14ac:dyDescent="0.2">
      <c r="K63" s="6" t="s">
        <v>247</v>
      </c>
      <c r="L63" s="6">
        <v>8218</v>
      </c>
      <c r="M63" s="6">
        <v>1</v>
      </c>
      <c r="N63" s="6">
        <v>2291.4699999999998</v>
      </c>
      <c r="O63" s="6">
        <v>91.658799999999985</v>
      </c>
      <c r="P63" s="6">
        <v>22.914699999999996</v>
      </c>
      <c r="Q63" s="6">
        <v>17</v>
      </c>
    </row>
    <row r="64" spans="11:17" x14ac:dyDescent="0.2">
      <c r="K64" s="6" t="s">
        <v>248</v>
      </c>
      <c r="L64" s="6">
        <v>1204</v>
      </c>
      <c r="M64" s="6">
        <v>1</v>
      </c>
      <c r="N64" s="6">
        <v>4132.1899999999996</v>
      </c>
      <c r="O64" s="6">
        <v>165.28759999999997</v>
      </c>
      <c r="P64" s="6">
        <v>41.321899999999992</v>
      </c>
      <c r="Q64" s="6">
        <v>17</v>
      </c>
    </row>
    <row r="65" spans="11:17" x14ac:dyDescent="0.2">
      <c r="K65" s="6" t="s">
        <v>249</v>
      </c>
      <c r="L65" s="6">
        <v>1923</v>
      </c>
      <c r="M65" s="6">
        <v>1</v>
      </c>
      <c r="N65" s="6">
        <v>1507.3</v>
      </c>
      <c r="O65" s="6">
        <v>60.292000000000002</v>
      </c>
      <c r="P65" s="6">
        <v>15.073</v>
      </c>
      <c r="Q65" s="6">
        <v>18</v>
      </c>
    </row>
    <row r="66" spans="11:17" x14ac:dyDescent="0.2">
      <c r="K66" s="6" t="s">
        <v>250</v>
      </c>
      <c r="L66" s="6">
        <v>2421</v>
      </c>
      <c r="M66" s="6">
        <v>1</v>
      </c>
      <c r="N66" s="6">
        <v>2466.9699999999998</v>
      </c>
      <c r="O66" s="6">
        <v>98.678799999999995</v>
      </c>
      <c r="P66" s="6">
        <v>24.669699999999999</v>
      </c>
      <c r="Q66" s="6">
        <v>17</v>
      </c>
    </row>
  </sheetData>
  <mergeCells count="6">
    <mergeCell ref="Q1:Q2"/>
    <mergeCell ref="K1:K2"/>
    <mergeCell ref="L1:L2"/>
    <mergeCell ref="M1:M2"/>
    <mergeCell ref="O1:O2"/>
    <mergeCell ref="P1:P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ECA207-14EB-3B40-A720-6D5A0C34753C}">
  <dimension ref="A1:CK1"/>
  <sheetViews>
    <sheetView tabSelected="1" topLeftCell="K1" zoomScale="31" workbookViewId="0">
      <selection activeCell="Q33" sqref="Q33"/>
    </sheetView>
  </sheetViews>
  <sheetFormatPr baseColWidth="10" defaultRowHeight="16" x14ac:dyDescent="0.2"/>
  <cols>
    <col min="25" max="25" width="3.1640625" customWidth="1"/>
    <col min="34" max="34" width="3.5" customWidth="1"/>
    <col min="41" max="41" width="4.5" customWidth="1"/>
    <col min="47" max="47" width="3.83203125" customWidth="1"/>
  </cols>
  <sheetData>
    <row r="1" spans="1:89" x14ac:dyDescent="0.2">
      <c r="A1" t="s">
        <v>77</v>
      </c>
      <c r="L1" t="s">
        <v>158</v>
      </c>
      <c r="R1" t="s">
        <v>159</v>
      </c>
      <c r="Z1" t="s">
        <v>208</v>
      </c>
      <c r="AI1" t="s">
        <v>209</v>
      </c>
      <c r="AP1" t="s">
        <v>210</v>
      </c>
      <c r="AV1" t="s">
        <v>211</v>
      </c>
      <c r="BB1" t="s">
        <v>212</v>
      </c>
      <c r="BG1" t="s">
        <v>280</v>
      </c>
      <c r="BL1" t="s">
        <v>281</v>
      </c>
      <c r="BQ1" t="s">
        <v>282</v>
      </c>
      <c r="BV1" t="s">
        <v>283</v>
      </c>
      <c r="CA1" t="s">
        <v>284</v>
      </c>
      <c r="CF1" t="s">
        <v>285</v>
      </c>
      <c r="CK1" t="s">
        <v>286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A60D23-2ECB-F44E-9DEF-1B07824CDCF0}">
  <dimension ref="A1"/>
  <sheetViews>
    <sheetView workbookViewId="0">
      <selection activeCell="M34" sqref="M3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970DA7-DA1C-C647-90D7-73EA9589ADBE}">
  <dimension ref="K3:Q12"/>
  <sheetViews>
    <sheetView workbookViewId="0">
      <selection activeCell="O8" sqref="O8"/>
    </sheetView>
  </sheetViews>
  <sheetFormatPr baseColWidth="10" defaultRowHeight="16" x14ac:dyDescent="0.2"/>
  <sheetData>
    <row r="3" spans="11:17" x14ac:dyDescent="0.2">
      <c r="K3" s="45" t="s">
        <v>24</v>
      </c>
      <c r="L3" s="45" t="s">
        <v>29</v>
      </c>
      <c r="M3" s="45" t="s">
        <v>7</v>
      </c>
      <c r="N3" s="3" t="s">
        <v>26</v>
      </c>
      <c r="O3" s="46" t="s">
        <v>27</v>
      </c>
      <c r="P3" s="46" t="s">
        <v>28</v>
      </c>
      <c r="Q3" s="45" t="s">
        <v>5</v>
      </c>
    </row>
    <row r="4" spans="11:17" ht="51" customHeight="1" x14ac:dyDescent="0.2">
      <c r="K4" s="45"/>
      <c r="L4" s="45"/>
      <c r="M4" s="45"/>
      <c r="N4" s="6" t="s">
        <v>25</v>
      </c>
      <c r="O4" s="46"/>
      <c r="P4" s="46"/>
      <c r="Q4" s="45"/>
    </row>
    <row r="5" spans="11:17" x14ac:dyDescent="0.2">
      <c r="K5" s="6" t="s">
        <v>66</v>
      </c>
      <c r="L5" s="1">
        <v>2719</v>
      </c>
      <c r="M5" s="4" t="s">
        <v>41</v>
      </c>
      <c r="N5" s="2">
        <v>2099.77</v>
      </c>
      <c r="O5" s="5">
        <f>N5*40/1000</f>
        <v>83.990800000000007</v>
      </c>
      <c r="P5" s="5">
        <f>O5/4</f>
        <v>20.997700000000002</v>
      </c>
      <c r="Q5" s="5">
        <v>17</v>
      </c>
    </row>
    <row r="6" spans="11:17" x14ac:dyDescent="0.2">
      <c r="K6" s="6" t="s">
        <v>67</v>
      </c>
      <c r="L6" s="1">
        <v>3942</v>
      </c>
      <c r="M6" s="4" t="s">
        <v>41</v>
      </c>
      <c r="N6" s="2">
        <v>3321.34</v>
      </c>
      <c r="O6" s="5">
        <f t="shared" ref="O6:O12" si="0">N6*40/1000</f>
        <v>132.8536</v>
      </c>
      <c r="P6" s="5">
        <f t="shared" ref="P6:P12" si="1">O6/4</f>
        <v>33.2134</v>
      </c>
      <c r="Q6" s="5">
        <v>17</v>
      </c>
    </row>
    <row r="7" spans="11:17" x14ac:dyDescent="0.2">
      <c r="K7" s="6" t="s">
        <v>68</v>
      </c>
      <c r="L7" s="1">
        <v>5182</v>
      </c>
      <c r="M7" s="4" t="s">
        <v>41</v>
      </c>
      <c r="N7" s="2">
        <v>3090.33</v>
      </c>
      <c r="O7" s="5">
        <f t="shared" si="0"/>
        <v>123.61319999999999</v>
      </c>
      <c r="P7" s="5">
        <f t="shared" si="1"/>
        <v>30.903299999999998</v>
      </c>
      <c r="Q7" s="5">
        <v>17</v>
      </c>
    </row>
    <row r="8" spans="11:17" x14ac:dyDescent="0.2">
      <c r="K8" s="6" t="s">
        <v>69</v>
      </c>
      <c r="L8" s="1">
        <v>5367</v>
      </c>
      <c r="M8" s="4" t="s">
        <v>41</v>
      </c>
      <c r="N8" s="2">
        <v>2861.49</v>
      </c>
      <c r="O8" s="5">
        <f t="shared" si="0"/>
        <v>114.45959999999999</v>
      </c>
      <c r="P8" s="5">
        <f t="shared" si="1"/>
        <v>28.614899999999999</v>
      </c>
      <c r="Q8" s="5">
        <v>17</v>
      </c>
    </row>
    <row r="9" spans="11:17" x14ac:dyDescent="0.2">
      <c r="K9" s="6" t="s">
        <v>70</v>
      </c>
      <c r="L9" s="1">
        <v>1526</v>
      </c>
      <c r="M9" s="4" t="s">
        <v>41</v>
      </c>
      <c r="N9" s="2">
        <v>1140.95</v>
      </c>
      <c r="O9" s="5">
        <f t="shared" si="0"/>
        <v>45.637999999999998</v>
      </c>
      <c r="P9" s="5">
        <f t="shared" si="1"/>
        <v>11.4095</v>
      </c>
      <c r="Q9" s="1">
        <v>18</v>
      </c>
    </row>
    <row r="10" spans="11:17" x14ac:dyDescent="0.2">
      <c r="K10" s="6" t="s">
        <v>71</v>
      </c>
      <c r="L10" s="1">
        <v>1958</v>
      </c>
      <c r="M10" s="4" t="s">
        <v>41</v>
      </c>
      <c r="N10" s="2">
        <v>2638.2</v>
      </c>
      <c r="O10" s="5">
        <f t="shared" si="0"/>
        <v>105.52800000000001</v>
      </c>
      <c r="P10" s="5">
        <f t="shared" si="1"/>
        <v>26.382000000000001</v>
      </c>
      <c r="Q10" s="1">
        <v>17</v>
      </c>
    </row>
    <row r="11" spans="11:17" x14ac:dyDescent="0.2">
      <c r="K11" s="6" t="s">
        <v>72</v>
      </c>
      <c r="L11" s="1">
        <v>2039</v>
      </c>
      <c r="M11" s="4" t="s">
        <v>41</v>
      </c>
      <c r="N11" s="2">
        <v>1483.41</v>
      </c>
      <c r="O11" s="5">
        <f t="shared" si="0"/>
        <v>59.336400000000005</v>
      </c>
      <c r="P11" s="5">
        <f t="shared" si="1"/>
        <v>14.834100000000001</v>
      </c>
      <c r="Q11" s="1">
        <v>18</v>
      </c>
    </row>
    <row r="12" spans="11:17" x14ac:dyDescent="0.2">
      <c r="K12" s="6" t="s">
        <v>73</v>
      </c>
      <c r="L12" s="1">
        <v>2378</v>
      </c>
      <c r="M12" s="4" t="s">
        <v>41</v>
      </c>
      <c r="N12" s="2">
        <v>3977.85</v>
      </c>
      <c r="O12" s="5">
        <f t="shared" si="0"/>
        <v>159.114</v>
      </c>
      <c r="P12" s="5">
        <f t="shared" si="1"/>
        <v>39.778500000000001</v>
      </c>
      <c r="Q12" s="1">
        <v>17</v>
      </c>
    </row>
  </sheetData>
  <mergeCells count="6">
    <mergeCell ref="K3:K4"/>
    <mergeCell ref="M3:M4"/>
    <mergeCell ref="O3:O4"/>
    <mergeCell ref="P3:P4"/>
    <mergeCell ref="Q3:Q4"/>
    <mergeCell ref="L3:L4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A9C34-C744-764E-B368-A17F0B4ADECD}">
  <dimension ref="A1"/>
  <sheetViews>
    <sheetView workbookViewId="0">
      <selection activeCell="N25" sqref="N2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D69E1-45E0-CA42-B5F0-EABAFCD02358}">
  <dimension ref="K1:Q14"/>
  <sheetViews>
    <sheetView workbookViewId="0">
      <selection activeCell="Q14" sqref="K11:Q14"/>
    </sheetView>
  </sheetViews>
  <sheetFormatPr baseColWidth="10" defaultRowHeight="16" x14ac:dyDescent="0.2"/>
  <sheetData>
    <row r="1" spans="11:17" x14ac:dyDescent="0.2">
      <c r="K1" s="45" t="s">
        <v>24</v>
      </c>
      <c r="L1" s="45" t="s">
        <v>29</v>
      </c>
      <c r="M1" s="45" t="s">
        <v>7</v>
      </c>
      <c r="N1" s="3" t="s">
        <v>26</v>
      </c>
      <c r="O1" s="46" t="s">
        <v>27</v>
      </c>
      <c r="P1" s="46" t="s">
        <v>28</v>
      </c>
      <c r="Q1" s="45" t="s">
        <v>5</v>
      </c>
    </row>
    <row r="2" spans="11:17" x14ac:dyDescent="0.2">
      <c r="K2" s="45"/>
      <c r="L2" s="45"/>
      <c r="M2" s="45"/>
      <c r="N2" s="6" t="s">
        <v>25</v>
      </c>
      <c r="O2" s="46"/>
      <c r="P2" s="46"/>
      <c r="Q2" s="45"/>
    </row>
    <row r="3" spans="1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14" si="0">N4*40/1000</f>
        <v>132.8536</v>
      </c>
      <c r="P4" s="12">
        <f t="shared" ref="P4:P14" si="1">O4/4</f>
        <v>33.2134</v>
      </c>
      <c r="Q4" s="12">
        <v>17</v>
      </c>
    </row>
    <row r="5" spans="1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1:17" x14ac:dyDescent="0.2">
      <c r="K11" s="6" t="s">
        <v>75</v>
      </c>
      <c r="L11" s="1">
        <v>5373</v>
      </c>
      <c r="M11" s="4" t="s">
        <v>41</v>
      </c>
      <c r="N11" s="1">
        <v>3124.66</v>
      </c>
      <c r="O11" s="5">
        <f t="shared" si="0"/>
        <v>124.98639999999999</v>
      </c>
      <c r="P11" s="5">
        <f t="shared" si="1"/>
        <v>31.246599999999997</v>
      </c>
      <c r="Q11" s="1">
        <v>17</v>
      </c>
    </row>
    <row r="12" spans="11:17" x14ac:dyDescent="0.2">
      <c r="K12" s="6" t="s">
        <v>85</v>
      </c>
      <c r="L12" s="1">
        <v>5472</v>
      </c>
      <c r="M12" s="4" t="s">
        <v>41</v>
      </c>
      <c r="N12" s="1">
        <v>2880.83</v>
      </c>
      <c r="O12" s="5">
        <f t="shared" si="0"/>
        <v>115.2332</v>
      </c>
      <c r="P12" s="5">
        <f t="shared" si="1"/>
        <v>28.808299999999999</v>
      </c>
      <c r="Q12" s="1">
        <v>17</v>
      </c>
    </row>
    <row r="13" spans="11:17" x14ac:dyDescent="0.2">
      <c r="K13" s="6" t="s">
        <v>86</v>
      </c>
      <c r="L13" s="1">
        <v>5789</v>
      </c>
      <c r="M13" s="4" t="s">
        <v>41</v>
      </c>
      <c r="N13" s="1">
        <v>1673.62</v>
      </c>
      <c r="O13" s="5">
        <f t="shared" si="0"/>
        <v>66.944799999999987</v>
      </c>
      <c r="P13" s="5">
        <f t="shared" si="1"/>
        <v>16.736199999999997</v>
      </c>
      <c r="Q13" s="1">
        <v>18</v>
      </c>
    </row>
    <row r="14" spans="11:17" x14ac:dyDescent="0.2">
      <c r="K14" s="6" t="s">
        <v>87</v>
      </c>
      <c r="L14" s="1">
        <v>6432</v>
      </c>
      <c r="M14" s="4" t="s">
        <v>41</v>
      </c>
      <c r="N14" s="1">
        <v>2425.4699999999998</v>
      </c>
      <c r="O14" s="5">
        <f t="shared" si="0"/>
        <v>97.018799999999985</v>
      </c>
      <c r="P14" s="5">
        <f t="shared" si="1"/>
        <v>24.254699999999996</v>
      </c>
      <c r="Q14" s="1">
        <v>17</v>
      </c>
    </row>
  </sheetData>
  <mergeCells count="6">
    <mergeCell ref="Q1:Q2"/>
    <mergeCell ref="K1:K2"/>
    <mergeCell ref="L1:L2"/>
    <mergeCell ref="M1:M2"/>
    <mergeCell ref="O1:O2"/>
    <mergeCell ref="P1:P2"/>
  </mergeCells>
  <phoneticPr fontId="3" type="noConversion"/>
  <pageMargins left="0.7" right="0.7" top="0.75" bottom="0.75" header="0.3" footer="0.3"/>
  <ignoredErrors>
    <ignoredError sqref="M14 M3:M13" numberStoredAsText="1"/>
  </ignoredError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F487-1E74-6440-9199-664F7BB3A43C}">
  <dimension ref="A1"/>
  <sheetViews>
    <sheetView workbookViewId="0">
      <selection activeCell="M17" sqref="M1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83113C-593E-EE4E-B272-D4210594FA69}">
  <dimension ref="K1:Q22"/>
  <sheetViews>
    <sheetView workbookViewId="0">
      <selection activeCell="Q22" sqref="K15:Q22"/>
    </sheetView>
  </sheetViews>
  <sheetFormatPr baseColWidth="10" defaultRowHeight="16" x14ac:dyDescent="0.2"/>
  <sheetData>
    <row r="1" spans="11:17" x14ac:dyDescent="0.2">
      <c r="K1" s="45" t="s">
        <v>24</v>
      </c>
      <c r="L1" s="45" t="s">
        <v>29</v>
      </c>
      <c r="M1" s="45" t="s">
        <v>7</v>
      </c>
      <c r="N1" s="3" t="s">
        <v>26</v>
      </c>
      <c r="O1" s="46" t="s">
        <v>27</v>
      </c>
      <c r="P1" s="46" t="s">
        <v>28</v>
      </c>
      <c r="Q1" s="45" t="s">
        <v>5</v>
      </c>
    </row>
    <row r="2" spans="11:17" x14ac:dyDescent="0.2">
      <c r="K2" s="45"/>
      <c r="L2" s="45"/>
      <c r="M2" s="45"/>
      <c r="N2" s="6" t="s">
        <v>25</v>
      </c>
      <c r="O2" s="46"/>
      <c r="P2" s="46"/>
      <c r="Q2" s="45"/>
    </row>
    <row r="3" spans="1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22" si="0">N4*40/1000</f>
        <v>132.8536</v>
      </c>
      <c r="P4" s="12">
        <f t="shared" ref="P4:P22" si="1">O4/4</f>
        <v>33.2134</v>
      </c>
      <c r="Q4" s="12">
        <v>17</v>
      </c>
    </row>
    <row r="5" spans="1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1:17" x14ac:dyDescent="0.2">
      <c r="K11" s="8" t="s">
        <v>75</v>
      </c>
      <c r="L11" s="9">
        <v>5373</v>
      </c>
      <c r="M11" s="10" t="s">
        <v>41</v>
      </c>
      <c r="N11" s="9">
        <v>3124.66</v>
      </c>
      <c r="O11" s="12">
        <f t="shared" si="0"/>
        <v>124.98639999999999</v>
      </c>
      <c r="P11" s="12">
        <f t="shared" si="1"/>
        <v>31.246599999999997</v>
      </c>
      <c r="Q11" s="9">
        <v>17</v>
      </c>
    </row>
    <row r="12" spans="11:17" x14ac:dyDescent="0.2">
      <c r="K12" s="8" t="s">
        <v>85</v>
      </c>
      <c r="L12" s="9">
        <v>5472</v>
      </c>
      <c r="M12" s="10" t="s">
        <v>41</v>
      </c>
      <c r="N12" s="9">
        <v>2880.83</v>
      </c>
      <c r="O12" s="12">
        <f t="shared" si="0"/>
        <v>115.2332</v>
      </c>
      <c r="P12" s="12">
        <f t="shared" si="1"/>
        <v>28.808299999999999</v>
      </c>
      <c r="Q12" s="9">
        <v>17</v>
      </c>
    </row>
    <row r="13" spans="11:17" x14ac:dyDescent="0.2">
      <c r="K13" s="8" t="s">
        <v>86</v>
      </c>
      <c r="L13" s="9">
        <v>5789</v>
      </c>
      <c r="M13" s="10" t="s">
        <v>41</v>
      </c>
      <c r="N13" s="9">
        <v>1673.62</v>
      </c>
      <c r="O13" s="12">
        <f t="shared" si="0"/>
        <v>66.944799999999987</v>
      </c>
      <c r="P13" s="12">
        <f t="shared" si="1"/>
        <v>16.736199999999997</v>
      </c>
      <c r="Q13" s="9">
        <v>18</v>
      </c>
    </row>
    <row r="14" spans="11:17" x14ac:dyDescent="0.2">
      <c r="K14" s="8" t="s">
        <v>87</v>
      </c>
      <c r="L14" s="9">
        <v>6432</v>
      </c>
      <c r="M14" s="10" t="s">
        <v>41</v>
      </c>
      <c r="N14" s="9">
        <v>2425.4699999999998</v>
      </c>
      <c r="O14" s="12">
        <f t="shared" si="0"/>
        <v>97.018799999999985</v>
      </c>
      <c r="P14" s="12">
        <f t="shared" si="1"/>
        <v>24.254699999999996</v>
      </c>
      <c r="Q14" s="9">
        <v>17</v>
      </c>
    </row>
    <row r="15" spans="11:17" x14ac:dyDescent="0.2">
      <c r="K15" s="1" t="s">
        <v>104</v>
      </c>
      <c r="L15" s="1">
        <v>1113</v>
      </c>
      <c r="M15" s="1">
        <v>1</v>
      </c>
      <c r="N15" s="1">
        <v>3091.61</v>
      </c>
      <c r="O15" s="28">
        <f t="shared" si="0"/>
        <v>123.66440000000001</v>
      </c>
      <c r="P15" s="28">
        <f t="shared" si="1"/>
        <v>30.916100000000004</v>
      </c>
      <c r="Q15" s="1">
        <v>16</v>
      </c>
    </row>
    <row r="16" spans="11:17" x14ac:dyDescent="0.2">
      <c r="K16" s="1" t="s">
        <v>105</v>
      </c>
      <c r="L16" s="1">
        <v>8042</v>
      </c>
      <c r="M16" s="1">
        <v>1</v>
      </c>
      <c r="N16" s="1">
        <v>3584.46</v>
      </c>
      <c r="O16" s="28">
        <f t="shared" si="0"/>
        <v>143.3784</v>
      </c>
      <c r="P16" s="28">
        <f t="shared" si="1"/>
        <v>35.8446</v>
      </c>
      <c r="Q16" s="1">
        <v>16</v>
      </c>
    </row>
    <row r="17" spans="11:17" x14ac:dyDescent="0.2">
      <c r="K17" s="1" t="s">
        <v>106</v>
      </c>
      <c r="L17" s="1">
        <v>8537</v>
      </c>
      <c r="M17" s="1">
        <v>1</v>
      </c>
      <c r="N17" s="1">
        <v>1718.52</v>
      </c>
      <c r="O17" s="28">
        <f t="shared" si="0"/>
        <v>68.740800000000007</v>
      </c>
      <c r="P17" s="28">
        <f t="shared" si="1"/>
        <v>17.185200000000002</v>
      </c>
      <c r="Q17" s="1">
        <v>17</v>
      </c>
    </row>
    <row r="18" spans="11:17" x14ac:dyDescent="0.2">
      <c r="K18" s="1" t="s">
        <v>107</v>
      </c>
      <c r="L18" s="1">
        <v>8514</v>
      </c>
      <c r="M18" s="1">
        <v>1</v>
      </c>
      <c r="N18" s="1">
        <v>2826.54</v>
      </c>
      <c r="O18" s="28">
        <f t="shared" si="0"/>
        <v>113.06160000000001</v>
      </c>
      <c r="P18" s="28">
        <f t="shared" si="1"/>
        <v>28.265400000000003</v>
      </c>
      <c r="Q18" s="1">
        <v>16</v>
      </c>
    </row>
    <row r="19" spans="11:17" x14ac:dyDescent="0.2">
      <c r="K19" s="1" t="s">
        <v>108</v>
      </c>
      <c r="L19" s="1">
        <v>5590</v>
      </c>
      <c r="M19" s="1">
        <v>1</v>
      </c>
      <c r="N19" s="1">
        <v>1600.53</v>
      </c>
      <c r="O19" s="28">
        <f t="shared" si="0"/>
        <v>64.021199999999993</v>
      </c>
      <c r="P19" s="28">
        <f t="shared" si="1"/>
        <v>16.005299999999998</v>
      </c>
      <c r="Q19" s="1">
        <v>17</v>
      </c>
    </row>
    <row r="20" spans="11:17" x14ac:dyDescent="0.2">
      <c r="K20" s="1" t="s">
        <v>109</v>
      </c>
      <c r="L20" s="1">
        <v>5636</v>
      </c>
      <c r="M20" s="1">
        <v>2</v>
      </c>
      <c r="N20" s="1">
        <v>2012.82</v>
      </c>
      <c r="O20" s="28">
        <f>N20*40*2/1000</f>
        <v>161.0256</v>
      </c>
      <c r="P20" s="28">
        <f t="shared" si="1"/>
        <v>40.256399999999999</v>
      </c>
      <c r="Q20" s="1">
        <v>16</v>
      </c>
    </row>
    <row r="21" spans="11:17" x14ac:dyDescent="0.2">
      <c r="K21" s="1" t="s">
        <v>110</v>
      </c>
      <c r="L21" s="1">
        <v>2720</v>
      </c>
      <c r="M21" s="1">
        <v>1</v>
      </c>
      <c r="N21" s="1">
        <v>1773.91</v>
      </c>
      <c r="O21" s="28">
        <f t="shared" si="0"/>
        <v>70.956400000000002</v>
      </c>
      <c r="P21" s="28">
        <f t="shared" si="1"/>
        <v>17.739100000000001</v>
      </c>
      <c r="Q21" s="1">
        <v>17</v>
      </c>
    </row>
    <row r="22" spans="11:17" x14ac:dyDescent="0.2">
      <c r="K22" s="1" t="s">
        <v>111</v>
      </c>
      <c r="L22" s="1">
        <v>6257</v>
      </c>
      <c r="M22" s="1">
        <v>1</v>
      </c>
      <c r="N22" s="1">
        <v>2536.13</v>
      </c>
      <c r="O22" s="28">
        <f t="shared" si="0"/>
        <v>101.44520000000001</v>
      </c>
      <c r="P22" s="28">
        <f t="shared" si="1"/>
        <v>25.361300000000004</v>
      </c>
      <c r="Q22" s="1">
        <v>16</v>
      </c>
    </row>
  </sheetData>
  <mergeCells count="6">
    <mergeCell ref="Q1:Q2"/>
    <mergeCell ref="K1:K2"/>
    <mergeCell ref="L1:L2"/>
    <mergeCell ref="M1:M2"/>
    <mergeCell ref="O1:O2"/>
    <mergeCell ref="P1:P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675F4B-074F-2448-A301-FF20CD895E30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5D2CC-836F-7746-AAAF-FB205893F055}">
  <dimension ref="K1:Q30"/>
  <sheetViews>
    <sheetView workbookViewId="0">
      <selection activeCell="Q30" sqref="K23:Q30"/>
    </sheetView>
  </sheetViews>
  <sheetFormatPr baseColWidth="10" defaultRowHeight="16" x14ac:dyDescent="0.2"/>
  <sheetData>
    <row r="1" spans="11:17" x14ac:dyDescent="0.2">
      <c r="K1" s="45" t="s">
        <v>24</v>
      </c>
      <c r="L1" s="45" t="s">
        <v>29</v>
      </c>
      <c r="M1" s="45" t="s">
        <v>7</v>
      </c>
      <c r="N1" s="3" t="s">
        <v>26</v>
      </c>
      <c r="O1" s="46" t="s">
        <v>27</v>
      </c>
      <c r="P1" s="46" t="s">
        <v>28</v>
      </c>
      <c r="Q1" s="45" t="s">
        <v>5</v>
      </c>
    </row>
    <row r="2" spans="11:17" x14ac:dyDescent="0.2">
      <c r="K2" s="45"/>
      <c r="L2" s="45"/>
      <c r="M2" s="45"/>
      <c r="N2" s="6" t="s">
        <v>25</v>
      </c>
      <c r="O2" s="46"/>
      <c r="P2" s="46"/>
      <c r="Q2" s="45"/>
    </row>
    <row r="3" spans="11:17" x14ac:dyDescent="0.2">
      <c r="K3" s="8" t="s">
        <v>66</v>
      </c>
      <c r="L3" s="9">
        <v>2719</v>
      </c>
      <c r="M3" s="10" t="s">
        <v>41</v>
      </c>
      <c r="N3" s="11">
        <v>2099.77</v>
      </c>
      <c r="O3" s="12">
        <f>N3*40/1000</f>
        <v>83.990800000000007</v>
      </c>
      <c r="P3" s="12">
        <f>O3/4</f>
        <v>20.997700000000002</v>
      </c>
      <c r="Q3" s="12">
        <v>17</v>
      </c>
    </row>
    <row r="4" spans="11:17" x14ac:dyDescent="0.2">
      <c r="K4" s="8" t="s">
        <v>67</v>
      </c>
      <c r="L4" s="9">
        <v>3942</v>
      </c>
      <c r="M4" s="10" t="s">
        <v>41</v>
      </c>
      <c r="N4" s="11">
        <v>3321.34</v>
      </c>
      <c r="O4" s="12">
        <f t="shared" ref="O4:O29" si="0">N4*40/1000</f>
        <v>132.8536</v>
      </c>
      <c r="P4" s="12">
        <f t="shared" ref="P4:P30" si="1">O4/4</f>
        <v>33.2134</v>
      </c>
      <c r="Q4" s="12">
        <v>17</v>
      </c>
    </row>
    <row r="5" spans="11:17" x14ac:dyDescent="0.2">
      <c r="K5" s="8" t="s">
        <v>68</v>
      </c>
      <c r="L5" s="9">
        <v>5182</v>
      </c>
      <c r="M5" s="10" t="s">
        <v>41</v>
      </c>
      <c r="N5" s="11">
        <v>3090.33</v>
      </c>
      <c r="O5" s="12">
        <f t="shared" si="0"/>
        <v>123.61319999999999</v>
      </c>
      <c r="P5" s="12">
        <f t="shared" si="1"/>
        <v>30.903299999999998</v>
      </c>
      <c r="Q5" s="12">
        <v>17</v>
      </c>
    </row>
    <row r="6" spans="11:17" x14ac:dyDescent="0.2">
      <c r="K6" s="8" t="s">
        <v>69</v>
      </c>
      <c r="L6" s="9">
        <v>5367</v>
      </c>
      <c r="M6" s="10" t="s">
        <v>41</v>
      </c>
      <c r="N6" s="11">
        <v>2861.49</v>
      </c>
      <c r="O6" s="12">
        <f t="shared" si="0"/>
        <v>114.45959999999999</v>
      </c>
      <c r="P6" s="12">
        <f t="shared" si="1"/>
        <v>28.614899999999999</v>
      </c>
      <c r="Q6" s="12">
        <v>17</v>
      </c>
    </row>
    <row r="7" spans="11:17" x14ac:dyDescent="0.2">
      <c r="K7" s="8" t="s">
        <v>70</v>
      </c>
      <c r="L7" s="9">
        <v>1526</v>
      </c>
      <c r="M7" s="10" t="s">
        <v>41</v>
      </c>
      <c r="N7" s="11">
        <v>1140.95</v>
      </c>
      <c r="O7" s="12">
        <f t="shared" si="0"/>
        <v>45.637999999999998</v>
      </c>
      <c r="P7" s="12">
        <f t="shared" si="1"/>
        <v>11.4095</v>
      </c>
      <c r="Q7" s="9">
        <v>18</v>
      </c>
    </row>
    <row r="8" spans="11:17" x14ac:dyDescent="0.2">
      <c r="K8" s="8" t="s">
        <v>71</v>
      </c>
      <c r="L8" s="9">
        <v>1958</v>
      </c>
      <c r="M8" s="10" t="s">
        <v>41</v>
      </c>
      <c r="N8" s="11">
        <v>2638.2</v>
      </c>
      <c r="O8" s="12">
        <f t="shared" si="0"/>
        <v>105.52800000000001</v>
      </c>
      <c r="P8" s="12">
        <f t="shared" si="1"/>
        <v>26.382000000000001</v>
      </c>
      <c r="Q8" s="9">
        <v>17</v>
      </c>
    </row>
    <row r="9" spans="11:17" x14ac:dyDescent="0.2">
      <c r="K9" s="8" t="s">
        <v>72</v>
      </c>
      <c r="L9" s="9">
        <v>2039</v>
      </c>
      <c r="M9" s="10" t="s">
        <v>41</v>
      </c>
      <c r="N9" s="11">
        <v>1483.41</v>
      </c>
      <c r="O9" s="12">
        <f t="shared" si="0"/>
        <v>59.336400000000005</v>
      </c>
      <c r="P9" s="12">
        <f t="shared" si="1"/>
        <v>14.834100000000001</v>
      </c>
      <c r="Q9" s="9">
        <v>18</v>
      </c>
    </row>
    <row r="10" spans="11:17" x14ac:dyDescent="0.2">
      <c r="K10" s="8" t="s">
        <v>73</v>
      </c>
      <c r="L10" s="9">
        <v>2378</v>
      </c>
      <c r="M10" s="10" t="s">
        <v>41</v>
      </c>
      <c r="N10" s="11">
        <v>3977.85</v>
      </c>
      <c r="O10" s="12">
        <f t="shared" si="0"/>
        <v>159.114</v>
      </c>
      <c r="P10" s="12">
        <f t="shared" si="1"/>
        <v>39.778500000000001</v>
      </c>
      <c r="Q10" s="9">
        <v>17</v>
      </c>
    </row>
    <row r="11" spans="11:17" x14ac:dyDescent="0.2">
      <c r="K11" s="8" t="s">
        <v>75</v>
      </c>
      <c r="L11" s="9">
        <v>5373</v>
      </c>
      <c r="M11" s="10" t="s">
        <v>41</v>
      </c>
      <c r="N11" s="9">
        <f t="shared" ref="N11:N14" si="2">L11*M11</f>
        <v>5373</v>
      </c>
      <c r="O11" s="12">
        <f t="shared" si="0"/>
        <v>214.92</v>
      </c>
      <c r="P11" s="12">
        <f t="shared" si="1"/>
        <v>53.73</v>
      </c>
      <c r="Q11" s="9">
        <v>17</v>
      </c>
    </row>
    <row r="12" spans="11:17" x14ac:dyDescent="0.2">
      <c r="K12" s="8" t="s">
        <v>85</v>
      </c>
      <c r="L12" s="9">
        <v>5472</v>
      </c>
      <c r="M12" s="10" t="s">
        <v>41</v>
      </c>
      <c r="N12" s="9">
        <f t="shared" si="2"/>
        <v>5472</v>
      </c>
      <c r="O12" s="12">
        <f t="shared" si="0"/>
        <v>218.88</v>
      </c>
      <c r="P12" s="12">
        <f t="shared" si="1"/>
        <v>54.72</v>
      </c>
      <c r="Q12" s="9">
        <v>17</v>
      </c>
    </row>
    <row r="13" spans="11:17" x14ac:dyDescent="0.2">
      <c r="K13" s="8" t="s">
        <v>86</v>
      </c>
      <c r="L13" s="9">
        <v>5789</v>
      </c>
      <c r="M13" s="10" t="s">
        <v>41</v>
      </c>
      <c r="N13" s="9">
        <f t="shared" si="2"/>
        <v>5789</v>
      </c>
      <c r="O13" s="12">
        <f t="shared" si="0"/>
        <v>231.56</v>
      </c>
      <c r="P13" s="12">
        <f t="shared" si="1"/>
        <v>57.89</v>
      </c>
      <c r="Q13" s="9">
        <v>18</v>
      </c>
    </row>
    <row r="14" spans="11:17" x14ac:dyDescent="0.2">
      <c r="K14" s="8" t="s">
        <v>87</v>
      </c>
      <c r="L14" s="9">
        <v>6432</v>
      </c>
      <c r="M14" s="10" t="s">
        <v>41</v>
      </c>
      <c r="N14" s="9">
        <f t="shared" si="2"/>
        <v>6432</v>
      </c>
      <c r="O14" s="12">
        <f t="shared" si="0"/>
        <v>257.27999999999997</v>
      </c>
      <c r="P14" s="12">
        <f t="shared" si="1"/>
        <v>64.319999999999993</v>
      </c>
      <c r="Q14" s="9">
        <v>17</v>
      </c>
    </row>
    <row r="15" spans="11:17" x14ac:dyDescent="0.2">
      <c r="K15" s="9" t="s">
        <v>104</v>
      </c>
      <c r="L15" s="9">
        <v>1113</v>
      </c>
      <c r="M15" s="9">
        <v>1</v>
      </c>
      <c r="N15" s="9">
        <v>3091.61</v>
      </c>
      <c r="O15" s="29">
        <f t="shared" si="0"/>
        <v>123.66440000000001</v>
      </c>
      <c r="P15" s="29">
        <f t="shared" si="1"/>
        <v>30.916100000000004</v>
      </c>
      <c r="Q15" s="9">
        <v>16</v>
      </c>
    </row>
    <row r="16" spans="11:17" x14ac:dyDescent="0.2">
      <c r="K16" s="9" t="s">
        <v>105</v>
      </c>
      <c r="L16" s="9">
        <v>8042</v>
      </c>
      <c r="M16" s="9">
        <v>1</v>
      </c>
      <c r="N16" s="9">
        <v>3584.46</v>
      </c>
      <c r="O16" s="29">
        <f t="shared" si="0"/>
        <v>143.3784</v>
      </c>
      <c r="P16" s="29">
        <f t="shared" si="1"/>
        <v>35.8446</v>
      </c>
      <c r="Q16" s="9">
        <v>16</v>
      </c>
    </row>
    <row r="17" spans="11:17" x14ac:dyDescent="0.2">
      <c r="K17" s="9" t="s">
        <v>106</v>
      </c>
      <c r="L17" s="9">
        <v>8537</v>
      </c>
      <c r="M17" s="9">
        <v>1</v>
      </c>
      <c r="N17" s="9">
        <v>1718.52</v>
      </c>
      <c r="O17" s="29">
        <f t="shared" si="0"/>
        <v>68.740800000000007</v>
      </c>
      <c r="P17" s="29">
        <f t="shared" si="1"/>
        <v>17.185200000000002</v>
      </c>
      <c r="Q17" s="9">
        <v>17</v>
      </c>
    </row>
    <row r="18" spans="11:17" x14ac:dyDescent="0.2">
      <c r="K18" s="9" t="s">
        <v>107</v>
      </c>
      <c r="L18" s="9">
        <v>8514</v>
      </c>
      <c r="M18" s="9">
        <v>1</v>
      </c>
      <c r="N18" s="9">
        <v>2826.54</v>
      </c>
      <c r="O18" s="29">
        <f t="shared" si="0"/>
        <v>113.06160000000001</v>
      </c>
      <c r="P18" s="29">
        <f t="shared" si="1"/>
        <v>28.265400000000003</v>
      </c>
      <c r="Q18" s="9">
        <v>16</v>
      </c>
    </row>
    <row r="19" spans="11:17" x14ac:dyDescent="0.2">
      <c r="K19" s="9" t="s">
        <v>108</v>
      </c>
      <c r="L19" s="9">
        <v>5590</v>
      </c>
      <c r="M19" s="9">
        <v>1</v>
      </c>
      <c r="N19" s="9">
        <v>1600.53</v>
      </c>
      <c r="O19" s="29">
        <f t="shared" si="0"/>
        <v>64.021199999999993</v>
      </c>
      <c r="P19" s="29">
        <f t="shared" si="1"/>
        <v>16.005299999999998</v>
      </c>
      <c r="Q19" s="9">
        <v>17</v>
      </c>
    </row>
    <row r="20" spans="11:17" x14ac:dyDescent="0.2">
      <c r="K20" s="9" t="s">
        <v>109</v>
      </c>
      <c r="L20" s="9">
        <v>5636</v>
      </c>
      <c r="M20" s="9">
        <v>2</v>
      </c>
      <c r="N20" s="9">
        <v>2012.82</v>
      </c>
      <c r="O20" s="29">
        <f>N20*40*2/1000</f>
        <v>161.0256</v>
      </c>
      <c r="P20" s="29">
        <f t="shared" si="1"/>
        <v>40.256399999999999</v>
      </c>
      <c r="Q20" s="9">
        <v>16</v>
      </c>
    </row>
    <row r="21" spans="11:17" x14ac:dyDescent="0.2">
      <c r="K21" s="9" t="s">
        <v>110</v>
      </c>
      <c r="L21" s="9">
        <v>2720</v>
      </c>
      <c r="M21" s="9">
        <v>1</v>
      </c>
      <c r="N21" s="9">
        <v>1773.91</v>
      </c>
      <c r="O21" s="29">
        <f t="shared" si="0"/>
        <v>70.956400000000002</v>
      </c>
      <c r="P21" s="29">
        <f t="shared" si="1"/>
        <v>17.739100000000001</v>
      </c>
      <c r="Q21" s="9">
        <v>17</v>
      </c>
    </row>
    <row r="22" spans="11:17" x14ac:dyDescent="0.2">
      <c r="K22" s="9" t="s">
        <v>111</v>
      </c>
      <c r="L22" s="9">
        <v>6257</v>
      </c>
      <c r="M22" s="9">
        <v>1</v>
      </c>
      <c r="N22" s="9">
        <v>2536.13</v>
      </c>
      <c r="O22" s="29">
        <f t="shared" si="0"/>
        <v>101.44520000000001</v>
      </c>
      <c r="P22" s="29">
        <f t="shared" si="1"/>
        <v>25.361300000000004</v>
      </c>
      <c r="Q22" s="9">
        <v>16</v>
      </c>
    </row>
    <row r="23" spans="11:17" x14ac:dyDescent="0.2">
      <c r="K23" s="30" t="s">
        <v>112</v>
      </c>
      <c r="L23" s="30">
        <v>5400</v>
      </c>
      <c r="M23" s="30">
        <v>1</v>
      </c>
      <c r="N23" s="30">
        <v>4090.76</v>
      </c>
      <c r="O23" s="31">
        <f t="shared" si="0"/>
        <v>163.63040000000004</v>
      </c>
      <c r="P23" s="31">
        <f t="shared" si="1"/>
        <v>40.907600000000009</v>
      </c>
      <c r="Q23" s="1">
        <v>16</v>
      </c>
    </row>
    <row r="24" spans="11:17" x14ac:dyDescent="0.2">
      <c r="K24" s="30" t="s">
        <v>113</v>
      </c>
      <c r="L24" s="30">
        <v>5395</v>
      </c>
      <c r="M24" s="30">
        <v>1</v>
      </c>
      <c r="N24" s="30">
        <v>3197.04</v>
      </c>
      <c r="O24" s="31">
        <f t="shared" si="0"/>
        <v>127.88160000000001</v>
      </c>
      <c r="P24" s="31">
        <f t="shared" si="1"/>
        <v>31.970400000000001</v>
      </c>
      <c r="Q24" s="1">
        <v>16</v>
      </c>
    </row>
    <row r="25" spans="11:17" x14ac:dyDescent="0.2">
      <c r="K25" s="30" t="s">
        <v>114</v>
      </c>
      <c r="L25" s="30">
        <v>2242</v>
      </c>
      <c r="M25" s="30">
        <v>1</v>
      </c>
      <c r="N25" s="30">
        <v>3963.22</v>
      </c>
      <c r="O25" s="31">
        <f t="shared" si="0"/>
        <v>158.52879999999999</v>
      </c>
      <c r="P25" s="31">
        <f t="shared" si="1"/>
        <v>39.632199999999997</v>
      </c>
      <c r="Q25" s="1">
        <v>17</v>
      </c>
    </row>
    <row r="26" spans="11:17" x14ac:dyDescent="0.2">
      <c r="K26" s="30" t="s">
        <v>115</v>
      </c>
      <c r="L26" s="30">
        <v>5888</v>
      </c>
      <c r="M26" s="30">
        <v>1</v>
      </c>
      <c r="N26" s="30">
        <v>3142.52</v>
      </c>
      <c r="O26" s="31">
        <f t="shared" si="0"/>
        <v>125.7008</v>
      </c>
      <c r="P26" s="31">
        <f t="shared" si="1"/>
        <v>31.4252</v>
      </c>
      <c r="Q26" s="1">
        <v>16</v>
      </c>
    </row>
    <row r="27" spans="11:17" x14ac:dyDescent="0.2">
      <c r="K27" s="30" t="s">
        <v>116</v>
      </c>
      <c r="L27" s="32">
        <v>6560</v>
      </c>
      <c r="M27" s="30">
        <v>1</v>
      </c>
      <c r="N27" s="30">
        <v>3712.33</v>
      </c>
      <c r="O27" s="31">
        <f t="shared" si="0"/>
        <v>148.4932</v>
      </c>
      <c r="P27" s="31">
        <f t="shared" si="1"/>
        <v>37.1233</v>
      </c>
      <c r="Q27" s="1">
        <v>17</v>
      </c>
    </row>
    <row r="28" spans="11:17" x14ac:dyDescent="0.2">
      <c r="K28" s="30" t="s">
        <v>117</v>
      </c>
      <c r="L28" s="32">
        <v>6437</v>
      </c>
      <c r="M28" s="30">
        <v>1</v>
      </c>
      <c r="N28" s="30">
        <v>2836.39</v>
      </c>
      <c r="O28" s="31">
        <f t="shared" si="0"/>
        <v>113.45559999999999</v>
      </c>
      <c r="P28" s="31">
        <f t="shared" si="1"/>
        <v>28.363899999999997</v>
      </c>
      <c r="Q28" s="1">
        <v>16</v>
      </c>
    </row>
    <row r="29" spans="11:17" x14ac:dyDescent="0.2">
      <c r="K29" s="30" t="s">
        <v>118</v>
      </c>
      <c r="L29" s="32">
        <v>6297</v>
      </c>
      <c r="M29" s="30">
        <v>1</v>
      </c>
      <c r="N29" s="30">
        <v>3433.16</v>
      </c>
      <c r="O29" s="31">
        <f t="shared" si="0"/>
        <v>137.32640000000001</v>
      </c>
      <c r="P29" s="31">
        <f t="shared" si="1"/>
        <v>34.331600000000002</v>
      </c>
      <c r="Q29" s="1">
        <v>17</v>
      </c>
    </row>
    <row r="30" spans="11:17" x14ac:dyDescent="0.2">
      <c r="K30" s="30" t="s">
        <v>119</v>
      </c>
      <c r="L30" s="32">
        <v>5436</v>
      </c>
      <c r="M30" s="30">
        <v>2</v>
      </c>
      <c r="N30" s="30">
        <v>2563.84</v>
      </c>
      <c r="O30" s="31">
        <f>N30*40*2/1000</f>
        <v>205.10720000000001</v>
      </c>
      <c r="P30" s="31">
        <f t="shared" si="1"/>
        <v>51.276800000000001</v>
      </c>
      <c r="Q30" s="1">
        <v>16</v>
      </c>
    </row>
  </sheetData>
  <mergeCells count="6">
    <mergeCell ref="Q1:Q2"/>
    <mergeCell ref="K1:K2"/>
    <mergeCell ref="L1:L2"/>
    <mergeCell ref="M1:M2"/>
    <mergeCell ref="O1:O2"/>
    <mergeCell ref="P1:P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Summary</vt:lpstr>
      <vt:lpstr>Round_Images</vt:lpstr>
      <vt:lpstr>Slide1&amp;2_cDNA</vt:lpstr>
      <vt:lpstr>Slide1&amp;2_Library</vt:lpstr>
      <vt:lpstr>Slide3_cDNA</vt:lpstr>
      <vt:lpstr>Slide3_Library</vt:lpstr>
      <vt:lpstr>Slide4&amp;5_cDNA</vt:lpstr>
      <vt:lpstr>Slide4&amp;5_Library</vt:lpstr>
      <vt:lpstr>Slide6&amp;7_cDNA</vt:lpstr>
      <vt:lpstr>Slide6&amp;7_Library</vt:lpstr>
      <vt:lpstr>Slide8&amp;9_cDNA</vt:lpstr>
      <vt:lpstr>Slide8&amp;9_Library</vt:lpstr>
      <vt:lpstr>Slide10&amp;11_cDNA</vt:lpstr>
      <vt:lpstr>Slide10&amp;11_Library</vt:lpstr>
      <vt:lpstr>Slide12&amp;13_cDNA</vt:lpstr>
      <vt:lpstr>Slide12&amp;13_Library</vt:lpstr>
      <vt:lpstr>Slide14&amp;15_cDNA</vt:lpstr>
      <vt:lpstr>Slide14&amp;15_Library</vt:lpstr>
      <vt:lpstr>Slide16_cDNA</vt:lpstr>
      <vt:lpstr>Slide16_Library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2021-04-20T14:04:50Z</cp:lastPrinted>
  <dcterms:created xsi:type="dcterms:W3CDTF">2021-04-20T01:52:00Z</dcterms:created>
  <dcterms:modified xsi:type="dcterms:W3CDTF">2023-09-26T16:37:25Z</dcterms:modified>
</cp:coreProperties>
</file>